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 yWindow="32760" windowWidth="26685" windowHeight="9375" tabRatio="705" firstSheet="1" activeTab="1"/>
  </bookViews>
  <sheets>
    <sheet name="Szemelyzet1" sheetId="1" state="hidden" r:id="rId1"/>
    <sheet name="Megjegyzések" sheetId="2" r:id="rId2"/>
    <sheet name="Program" sheetId="3" r:id="rId3"/>
    <sheet name="Személyzet" sheetId="4" r:id="rId4"/>
    <sheet name="Vizsgálatok" sheetId="5" r:id="rId5"/>
    <sheet name="Felszereltség" sheetId="6" r:id="rId6"/>
    <sheet name="Munkaegészségügy" sheetId="7" r:id="rId7"/>
    <sheet name="Tevékenységek" sheetId="8" r:id="rId8"/>
    <sheet name="Költségvetés" sheetId="9" r:id="rId9"/>
    <sheet name="Statistica" sheetId="10" state="hidden" r:id="rId10"/>
    <sheet name="Kodtabla" sheetId="11" state="hidden" r:id="rId11"/>
  </sheets>
  <definedNames>
    <definedName name="_xlnm._FilterDatabase" localSheetId="10" hidden="1">'Kodtabla'!$A$1:$H$99</definedName>
    <definedName name="asszisztensek">'Kodtabla'!$V$78:$V$93</definedName>
    <definedName name="csaladorvosok">'Kodtabla'!$A$2:$A$91</definedName>
    <definedName name="ffv_szemelyzet">'Kodtabla'!$V$61:$V$75</definedName>
    <definedName name="kv_szemelyzet">'Kodtabla'!$V$96:$V$112</definedName>
    <definedName name="munkaido">'Kodtabla'!$M$7:$M$8</definedName>
    <definedName name="neme">'Kodtabla'!$P$2:$P$3</definedName>
    <definedName name="szak_orvos">'Kodtabla'!$V$2:$V$58</definedName>
    <definedName name="szerzodes">'Kodtabla'!$O$2:$O$3</definedName>
    <definedName name="tulajdon">'Kodtabla'!$M$2:$M$3</definedName>
  </definedNames>
  <calcPr fullCalcOnLoad="1"/>
</workbook>
</file>

<file path=xl/sharedStrings.xml><?xml version="1.0" encoding="utf-8"?>
<sst xmlns="http://schemas.openxmlformats.org/spreadsheetml/2006/main" count="1766" uniqueCount="1108">
  <si>
    <t>NevMedTit</t>
  </si>
  <si>
    <t>Kod</t>
  </si>
  <si>
    <t>Tel</t>
  </si>
  <si>
    <t>Ábrahám Ildikó</t>
  </si>
  <si>
    <t>"MEDICINA FAMILIE Dr. ABRAHAM"</t>
  </si>
  <si>
    <t>Agachii Iurie</t>
  </si>
  <si>
    <t>Cabinet Med-Fam dr.Agachii</t>
  </si>
  <si>
    <t/>
  </si>
  <si>
    <t>Ágoston Stefan</t>
  </si>
  <si>
    <t>CABINET "MED. FAM Dr. ÁGOSTON ŞTEFAN"</t>
  </si>
  <si>
    <t>Anton Raluca-Bianca</t>
  </si>
  <si>
    <t>Bács Angela-Annamária</t>
  </si>
  <si>
    <t>Bálinth Etelka</t>
  </si>
  <si>
    <t>MEDICAL DR. BÁLINTH ETELKA</t>
  </si>
  <si>
    <t>Balogh Veronica Eva Maria</t>
  </si>
  <si>
    <t>Cabinet Med-fam. Dr. Balogh Darkó Veronika</t>
  </si>
  <si>
    <t>Beder Boglárka</t>
  </si>
  <si>
    <t>0267-343007</t>
  </si>
  <si>
    <t>Borbély János</t>
  </si>
  <si>
    <t>Buzea Adelina-Cornelia</t>
  </si>
  <si>
    <t>Csurulya Gabriella</t>
  </si>
  <si>
    <t>"MED-FAM. Csurulya"</t>
  </si>
  <si>
    <t>Cuzub Radu Emil</t>
  </si>
  <si>
    <t>Cabinet de medicină de familie dr.Cuzub</t>
  </si>
  <si>
    <t>Daczó Zoltán</t>
  </si>
  <si>
    <t>Deák Brigitta</t>
  </si>
  <si>
    <t>0267-367006</t>
  </si>
  <si>
    <t>Fekete Edit-Emma</t>
  </si>
  <si>
    <t>0367-407282</t>
  </si>
  <si>
    <t>Ferencz Dora Ana</t>
  </si>
  <si>
    <t>Finta B. Irma</t>
  </si>
  <si>
    <t>CABINET "MED-FAM DR FINTA B. IRMA"</t>
  </si>
  <si>
    <t>Finta László Csaba</t>
  </si>
  <si>
    <t>Fülöp Csaba</t>
  </si>
  <si>
    <t>Gábor Vilma</t>
  </si>
  <si>
    <t>"MED FAM GÁBOR"</t>
  </si>
  <si>
    <t>Gyergyai Aladár István</t>
  </si>
  <si>
    <t>"MED. -FAM. Dr. GYERGYAI"</t>
  </si>
  <si>
    <t>Imreh Annamária</t>
  </si>
  <si>
    <t>Kanabé Adélka-Mária</t>
  </si>
  <si>
    <t>0267-375014</t>
  </si>
  <si>
    <t>Korda Elena</t>
  </si>
  <si>
    <t>"MED-FAM" Dr. KORDA</t>
  </si>
  <si>
    <t>Kún Sarolta</t>
  </si>
  <si>
    <t>"MED FAM DR. KÚN"</t>
  </si>
  <si>
    <t>Luppinger Attila Eduard</t>
  </si>
  <si>
    <t>"MED-FAM. DR. LUPPINGER"</t>
  </si>
  <si>
    <t>Mandan Liviu Marian</t>
  </si>
  <si>
    <t>CABINET MEDICAL "HUMANITAS"</t>
  </si>
  <si>
    <t>0267-356426</t>
  </si>
  <si>
    <t>Máthé Ecaterina Estera</t>
  </si>
  <si>
    <t>"MED Fam Dr. Máthé Katalin";</t>
  </si>
  <si>
    <t>Mátis Rozália</t>
  </si>
  <si>
    <t>0267-355829</t>
  </si>
  <si>
    <t>Mátyás Attila-Huba</t>
  </si>
  <si>
    <t>"MED-FAM. DR. MÁTYÁS"</t>
  </si>
  <si>
    <t>Mester-Nagy Levente</t>
  </si>
  <si>
    <t>0267-373798</t>
  </si>
  <si>
    <t>Mitrea Ioan</t>
  </si>
  <si>
    <t>Nemes Tibor</t>
  </si>
  <si>
    <t>Cabinet Med-fam. Dr. Nemes</t>
  </si>
  <si>
    <t>Olariu Dorin Constantin</t>
  </si>
  <si>
    <t>Cabinet "Med-Fam dr. Olariu"</t>
  </si>
  <si>
    <t>Ördög Éva</t>
  </si>
  <si>
    <t>0721-130726</t>
  </si>
  <si>
    <t>Orosz Fekete Irén</t>
  </si>
  <si>
    <t>0267-373320</t>
  </si>
  <si>
    <t>Para János</t>
  </si>
  <si>
    <t>Pásztori Izabella</t>
  </si>
  <si>
    <t>Péter László</t>
  </si>
  <si>
    <t>Petiş Maria Carmen</t>
  </si>
  <si>
    <t>0267-370676</t>
  </si>
  <si>
    <t>Régeni Hajnalka</t>
  </si>
  <si>
    <t>"MED-FAM. DR: RÉGENI"</t>
  </si>
  <si>
    <t>Részegh Staufer Tünde</t>
  </si>
  <si>
    <t>0267-340265</t>
  </si>
  <si>
    <t>Réti Grosz István</t>
  </si>
  <si>
    <t>Cabinet Medfam Dr. Réti</t>
  </si>
  <si>
    <t>Sepsi Alexandru</t>
  </si>
  <si>
    <t>Sepsi Edit</t>
  </si>
  <si>
    <t>0267-369574</t>
  </si>
  <si>
    <t>Serban Felicia</t>
  </si>
  <si>
    <t>Seres Lucia</t>
  </si>
  <si>
    <t>"MED-FAM. Dr. SERES"</t>
  </si>
  <si>
    <t>Sipos Elisabeta</t>
  </si>
  <si>
    <t>"MED FAM SI INTREPRINDERE DR.SIPOS"</t>
  </si>
  <si>
    <t>Stefan Daniela</t>
  </si>
  <si>
    <t>Szabó László</t>
  </si>
  <si>
    <t>MED. FAM. PANACEUM</t>
  </si>
  <si>
    <t>0267-368017</t>
  </si>
  <si>
    <t>Szabó Magdolna</t>
  </si>
  <si>
    <t>Szász Edit</t>
  </si>
  <si>
    <t>0723-695082</t>
  </si>
  <si>
    <t>Szilágyi Éva - Tünde</t>
  </si>
  <si>
    <t>Szilágyi Ferenc Ákos</t>
  </si>
  <si>
    <t>Téglás Elza</t>
  </si>
  <si>
    <t>"MED-FAM " DR.TÉGLÁS</t>
  </si>
  <si>
    <t>Tóth Zoltán</t>
  </si>
  <si>
    <t>"MED-FAM. Dr. Tóth"</t>
  </si>
  <si>
    <t>0267-367073</t>
  </si>
  <si>
    <t>Tusa Csaba</t>
  </si>
  <si>
    <t>Cab.med de fam dr.Tusa Csaba</t>
  </si>
  <si>
    <t>Tusa-Illyés Kinga</t>
  </si>
  <si>
    <t>Tüzes Kátai Zsuzsanna</t>
  </si>
  <si>
    <t>Venter Emma-Erika</t>
  </si>
  <si>
    <t>Vinkler Márta</t>
  </si>
  <si>
    <t>0267-340462</t>
  </si>
  <si>
    <t>Zsigmond-Benedek-Veres Róza</t>
  </si>
  <si>
    <t>Cab.med. de familie şi intreprindere dr. Zsigmond</t>
  </si>
  <si>
    <t>din care: pe grupe de vârstă:</t>
  </si>
  <si>
    <t>din total</t>
  </si>
  <si>
    <t>25-34 ani</t>
  </si>
  <si>
    <t>35-44 ani</t>
  </si>
  <si>
    <t>45-54 ani</t>
  </si>
  <si>
    <t>55-64 ani</t>
  </si>
  <si>
    <t xml:space="preserve">da </t>
  </si>
  <si>
    <t>Denumire cabinet</t>
  </si>
  <si>
    <t>normă parţială</t>
  </si>
  <si>
    <t>Proprietate</t>
  </si>
  <si>
    <t>Contract CAS</t>
  </si>
  <si>
    <t>Normă</t>
  </si>
  <si>
    <t>sub 25 ani</t>
  </si>
  <si>
    <t>peste 65 ani</t>
  </si>
  <si>
    <t>normă întreagă</t>
  </si>
  <si>
    <t>femei</t>
  </si>
  <si>
    <t>Radiografii şi film standard</t>
  </si>
  <si>
    <t>Selectaţi din liste</t>
  </si>
  <si>
    <t>asiguraţi:</t>
  </si>
  <si>
    <t>neasiguraţi:</t>
  </si>
  <si>
    <t>Telefon:</t>
  </si>
  <si>
    <t>Direcţia de Sănătate Publică Covasna</t>
  </si>
  <si>
    <t>Specificare</t>
  </si>
  <si>
    <t>Rândul</t>
  </si>
  <si>
    <t>Nr.pers. exam. med.pt. încadrare</t>
  </si>
  <si>
    <t>Total personal muncitor controlat medical periodic</t>
  </si>
  <si>
    <t>din care:</t>
  </si>
  <si>
    <t>Număr personal muncitor examinat în cadrul dispensarizării bolnavilor cronici</t>
  </si>
  <si>
    <t>Măsuri curativo-profilactice luate</t>
  </si>
  <si>
    <t>Total</t>
  </si>
  <si>
    <t>din care:nr.avize med.acord pt. inaptid.</t>
  </si>
  <si>
    <t>Expuşi la noxe</t>
  </si>
  <si>
    <t>Personal munc. dep.cu st. morb.</t>
  </si>
  <si>
    <t>Nr.personal muncitor examinat antivenerian</t>
  </si>
  <si>
    <t>Schimbare loc de muncă</t>
  </si>
  <si>
    <t>Program de muncă redus</t>
  </si>
  <si>
    <t>Alte măsuri</t>
  </si>
  <si>
    <t>Cazuri noi boli prof.</t>
  </si>
  <si>
    <t>Cazuri de boli cronice</t>
  </si>
  <si>
    <t>A</t>
  </si>
  <si>
    <t>B</t>
  </si>
  <si>
    <t>Disp. med.</t>
  </si>
  <si>
    <t>Cab.med.mun</t>
  </si>
  <si>
    <t>Nr.pers.examinate radiologic</t>
  </si>
  <si>
    <t>Nr. persoane investigate prin laborator</t>
  </si>
  <si>
    <t>R.F.M.</t>
  </si>
  <si>
    <t>Examene toxicologice în produse biologice</t>
  </si>
  <si>
    <t>Bacterio-logice</t>
  </si>
  <si>
    <t>Alte examene</t>
  </si>
  <si>
    <t>Respirator</t>
  </si>
  <si>
    <t>Cardio-vascular</t>
  </si>
  <si>
    <t>Alte explorări</t>
  </si>
  <si>
    <t>Pt. încadrarea în muncă</t>
  </si>
  <si>
    <t>În caz. control. med. periodic</t>
  </si>
  <si>
    <t>Vizite la domiciliu efectuate de personalul mediu sanitar:</t>
  </si>
  <si>
    <t>de ocrotire</t>
  </si>
  <si>
    <t>de pediatrie</t>
  </si>
  <si>
    <t>de obstetrică-ginecologie</t>
  </si>
  <si>
    <t>alt personal  mediu sanitar</t>
  </si>
  <si>
    <t>din care: la</t>
  </si>
  <si>
    <t>copii sub 1 an</t>
  </si>
  <si>
    <t>Număr</t>
  </si>
  <si>
    <t>Nr. acţiuni cu alte foruri judeţene</t>
  </si>
  <si>
    <t>Total absolvenţi ai cursurilor sanitare  de masă</t>
  </si>
  <si>
    <t>Nr. acţiuni educative sanitare efectuate (lecţii/conferinţe)</t>
  </si>
  <si>
    <t>Nr. ore predate pt. instruirea coechipierilor grupelor sanitare</t>
  </si>
  <si>
    <t>Mici intervenţii chirurgicale</t>
  </si>
  <si>
    <t>Şedinţe fizioterapie</t>
  </si>
  <si>
    <t>Analize laborator</t>
  </si>
  <si>
    <t>Dezinfecţii</t>
  </si>
  <si>
    <t>Dezinsecţii</t>
  </si>
  <si>
    <t>Controale igienico-sanitare</t>
  </si>
  <si>
    <t>Nr. controale în obiectiv</t>
  </si>
  <si>
    <t>Nr. amenzi aplicate</t>
  </si>
  <si>
    <t>Nr. unităţi închise</t>
  </si>
  <si>
    <t>Alimente scoase din consum în kg</t>
  </si>
  <si>
    <t>pt. încadrare în muncă</t>
  </si>
  <si>
    <t>periodic</t>
  </si>
  <si>
    <t>Nr. persoane controlate medicale</t>
  </si>
  <si>
    <t>Industrial</t>
  </si>
  <si>
    <t>Alimentar</t>
  </si>
  <si>
    <t>Comunal</t>
  </si>
  <si>
    <t>Şcolar</t>
  </si>
  <si>
    <t>Luni</t>
  </si>
  <si>
    <t>Marţi</t>
  </si>
  <si>
    <t>Miercuri</t>
  </si>
  <si>
    <t>Joi</t>
  </si>
  <si>
    <t>Vineri</t>
  </si>
  <si>
    <t>Sâmbătă</t>
  </si>
  <si>
    <t>Duminică</t>
  </si>
  <si>
    <t>Medic titular</t>
  </si>
  <si>
    <t>Adresa</t>
  </si>
  <si>
    <t>(Numai medicii care au competenţa medicina muncii!)</t>
  </si>
  <si>
    <t>Cod cabinet</t>
  </si>
  <si>
    <t>Număr persoane explorate funcţional</t>
  </si>
  <si>
    <t>Adulţi</t>
  </si>
  <si>
    <t>Copii</t>
  </si>
  <si>
    <t>Sub 1 an</t>
  </si>
  <si>
    <t>Consultaţii</t>
  </si>
  <si>
    <t>Tratamente</t>
  </si>
  <si>
    <t>medicina generală</t>
  </si>
  <si>
    <t>privat</t>
  </si>
  <si>
    <t>public</t>
  </si>
  <si>
    <t>nu</t>
  </si>
  <si>
    <t>Biologice</t>
  </si>
  <si>
    <t>0267-331010</t>
  </si>
  <si>
    <t>Incze Réka</t>
  </si>
  <si>
    <t>Cabinet de medicină de familie dr.Incze</t>
  </si>
  <si>
    <t>Popescu Carmen</t>
  </si>
  <si>
    <t>Cabinet med. fam. și med. muncii "dr.Tusa-Illyés"</t>
  </si>
  <si>
    <t>PERSONAL SANITAR CU STUDII SUPERIOARE</t>
  </si>
  <si>
    <t>din care: femei</t>
  </si>
  <si>
    <t>din care pe grupe de vârstă:</t>
  </si>
  <si>
    <t>normă parțială</t>
  </si>
  <si>
    <t>TOTAL PERSONAL CU STUDII SUPERIOARE  (rândurile 02+57+61+65+67+69+70)</t>
  </si>
  <si>
    <t>I. MEDICI (EXCLUSIV DENTIŞTI) – TOTAL  (rândurile 04+......+56)                 din care:</t>
  </si>
  <si>
    <t xml:space="preserve">- rezidenţi </t>
  </si>
  <si>
    <t>Alergologie şi imunologie clinică</t>
  </si>
  <si>
    <t>A.T.I.</t>
  </si>
  <si>
    <t>Boli infecţioase</t>
  </si>
  <si>
    <t>Cardiologie</t>
  </si>
  <si>
    <t>Dermatovenerologie</t>
  </si>
  <si>
    <t>Diabet zaharat, nutriţie şi boli metabolice</t>
  </si>
  <si>
    <t>Endocrinologie</t>
  </si>
  <si>
    <t>Expertiza medicală a capacităţii de muncă</t>
  </si>
  <si>
    <t xml:space="preserve">Farmacologie clinică </t>
  </si>
  <si>
    <t xml:space="preserve">Gastroenterologie </t>
  </si>
  <si>
    <t xml:space="preserve">Genetică medicală </t>
  </si>
  <si>
    <t xml:space="preserve">Geriatrie şi gerontologie </t>
  </si>
  <si>
    <t xml:space="preserve">Hematologie </t>
  </si>
  <si>
    <t xml:space="preserve">Medicină de familie </t>
  </si>
  <si>
    <t>Medicină de urgenţă</t>
  </si>
  <si>
    <t>Medicină internă</t>
  </si>
  <si>
    <t>Medicină generală</t>
  </si>
  <si>
    <t xml:space="preserve">Medicina muncii </t>
  </si>
  <si>
    <t>Medicină sportivă</t>
  </si>
  <si>
    <t>Nefrologie</t>
  </si>
  <si>
    <t xml:space="preserve">Neonatologie </t>
  </si>
  <si>
    <t xml:space="preserve">Neurologie </t>
  </si>
  <si>
    <t>Neurologie pediatrică</t>
  </si>
  <si>
    <t>Oncologie medicală</t>
  </si>
  <si>
    <t>Pediatrie</t>
  </si>
  <si>
    <t>Pneumologie</t>
  </si>
  <si>
    <t xml:space="preserve">Psihiatrie </t>
  </si>
  <si>
    <t xml:space="preserve">Psihiatrie pediatrică </t>
  </si>
  <si>
    <t>Radioterapie</t>
  </si>
  <si>
    <t>Recuperare, medicină fizică şi balneologie</t>
  </si>
  <si>
    <t>Reumatologie</t>
  </si>
  <si>
    <t>Chirurgie cardiovasculară</t>
  </si>
  <si>
    <t>Chirurgie generală</t>
  </si>
  <si>
    <t xml:space="preserve">Chirurgie orală şi maxilo- facială </t>
  </si>
  <si>
    <t xml:space="preserve">Chirurgie pediatrică </t>
  </si>
  <si>
    <t xml:space="preserve">Chirurgie plastică-microchir. reconstructivă </t>
  </si>
  <si>
    <t xml:space="preserve">Chirurgie toracică </t>
  </si>
  <si>
    <t xml:space="preserve">Chirurgie vasculară </t>
  </si>
  <si>
    <t xml:space="preserve">Neurochirurgie </t>
  </si>
  <si>
    <t xml:space="preserve">Obstetrică- ginecologie </t>
  </si>
  <si>
    <t>Oftalmologie</t>
  </si>
  <si>
    <t>Ortopedie pediatrică</t>
  </si>
  <si>
    <t xml:space="preserve">Ortopedie şi traumatologie </t>
  </si>
  <si>
    <t>O.R.L.</t>
  </si>
  <si>
    <t>Urologie</t>
  </si>
  <si>
    <t>Anatomie patologică</t>
  </si>
  <si>
    <t xml:space="preserve">Epidemiologie </t>
  </si>
  <si>
    <t xml:space="preserve">Igienă </t>
  </si>
  <si>
    <t xml:space="preserve">Medicină de laborator </t>
  </si>
  <si>
    <t xml:space="preserve">Medicină legală </t>
  </si>
  <si>
    <t>Medicină nucleară</t>
  </si>
  <si>
    <t xml:space="preserve">Radiologie – imagistică medicală </t>
  </si>
  <si>
    <t>Sănătate publică şi management</t>
  </si>
  <si>
    <t>II.</t>
  </si>
  <si>
    <t>DENTISTI TOTALI</t>
  </si>
  <si>
    <t>Stomatolog</t>
  </si>
  <si>
    <t>Dentist</t>
  </si>
  <si>
    <t>din care rezidenţi</t>
  </si>
  <si>
    <t>Dentist - Chirurgie dento-alveolară</t>
  </si>
  <si>
    <t>Dentist - Ortodonţie şi ortopedie dento-facială</t>
  </si>
  <si>
    <t>III.</t>
  </si>
  <si>
    <t>FARMACIST TOTAL</t>
  </si>
  <si>
    <t>Farmacist</t>
  </si>
  <si>
    <t>Farmacist - Farmacie clinică</t>
  </si>
  <si>
    <t>Farmacist - Laborator farmaceutic</t>
  </si>
  <si>
    <t>IV.</t>
  </si>
  <si>
    <t>Fiziokinetoterapeut</t>
  </si>
  <si>
    <t xml:space="preserve">din care fizioterapeuţi  </t>
  </si>
  <si>
    <t>V.</t>
  </si>
  <si>
    <t>Asistenti medicali cu studii superioare -  obst.-ginec. (moaşe)</t>
  </si>
  <si>
    <t>VI.</t>
  </si>
  <si>
    <t>Alt personal sanitar superior (biologi, chimişti, logopezi, profesori CFM, psihologi)</t>
  </si>
  <si>
    <t>Alt personal sanitar superior - Biolog</t>
  </si>
  <si>
    <t>Alt personal sanitar superior - Chimist</t>
  </si>
  <si>
    <t>Alt personal sanitar superior - Logoped</t>
  </si>
  <si>
    <t>Alt personal sanitar superior - Profesor CFM</t>
  </si>
  <si>
    <t>Alt personal sanitar superior - Psiholog</t>
  </si>
  <si>
    <t>VII.</t>
  </si>
  <si>
    <t>Alt personal cu studii superioare (economişti, jurişti, ingineri etc)</t>
  </si>
  <si>
    <t>Alt personal cu studii superioare - Economist</t>
  </si>
  <si>
    <t>Alt personal cu studii superioare - Jurist</t>
  </si>
  <si>
    <t>Alt personal cu studii superioare - Inginer</t>
  </si>
  <si>
    <t>Alt personal cu studii superioare - Alte</t>
  </si>
  <si>
    <t>XXXX</t>
  </si>
  <si>
    <t xml:space="preserve">            CATEGORII DE PERSONAL</t>
  </si>
  <si>
    <t>Randul</t>
  </si>
  <si>
    <t>TOTAL PERSONAL MEDIU SANITAR  (rândurile 03; 21 – 33)</t>
  </si>
  <si>
    <t>Asistent med. general</t>
  </si>
  <si>
    <t>Asistent med. pediatrie</t>
  </si>
  <si>
    <t>Asistent med. obst.-ginec. (moaşe)</t>
  </si>
  <si>
    <t>Asistent med. igienă</t>
  </si>
  <si>
    <t>Asistent med. radiologie</t>
  </si>
  <si>
    <t>Asistent med. balneo-fizio. si recup. medicală</t>
  </si>
  <si>
    <t>Asistent med. dietetică</t>
  </si>
  <si>
    <t>Asistent med. nutriţie şi diabet</t>
  </si>
  <si>
    <t>Asistent med. stomatologie</t>
  </si>
  <si>
    <t>Asistent med. urgenţe med-chirurgicale</t>
  </si>
  <si>
    <t>Asistent med. fiziokinetoterapeut</t>
  </si>
  <si>
    <t>din care: fizioterapeuti</t>
  </si>
  <si>
    <t>Asistent med. ocrotire</t>
  </si>
  <si>
    <t>Asistent med. laborator biologie clinică</t>
  </si>
  <si>
    <t>Asistent med. laborator anatomie patologică</t>
  </si>
  <si>
    <t>Asistent med. farmacie</t>
  </si>
  <si>
    <t>Asistent med. alţi asistenţi</t>
  </si>
  <si>
    <t>Registratori medicali</t>
  </si>
  <si>
    <t>Statisticieni medicali</t>
  </si>
  <si>
    <t>Tehnician dentar</t>
  </si>
  <si>
    <t>Tehnician optician</t>
  </si>
  <si>
    <t>Tehnician utilaje med.</t>
  </si>
  <si>
    <t>Tehnician protezare</t>
  </si>
  <si>
    <t>Droghişti</t>
  </si>
  <si>
    <t>Gipsari</t>
  </si>
  <si>
    <t>Maseuri</t>
  </si>
  <si>
    <t>Autopsieri</t>
  </si>
  <si>
    <t>Instructori c.f.m.</t>
  </si>
  <si>
    <t>Instructori educaţie</t>
  </si>
  <si>
    <t>Dentişti (studii medii)</t>
  </si>
  <si>
    <t>Personal auxiliar sanitar</t>
  </si>
  <si>
    <t>Muncitori</t>
  </si>
  <si>
    <t>Personal de servire</t>
  </si>
  <si>
    <t>Personal din aparat functional</t>
  </si>
  <si>
    <t>Szam</t>
  </si>
  <si>
    <t>Denumire specialitate</t>
  </si>
  <si>
    <t>Szak megnevezés</t>
  </si>
  <si>
    <t>Klinikai immunológia és allergológia</t>
  </si>
  <si>
    <t>Aneszteziológia és intenzív terápia</t>
  </si>
  <si>
    <t>Infektológia</t>
  </si>
  <si>
    <t xml:space="preserve"> Kardiológia</t>
  </si>
  <si>
    <t>Bőr- és nemigyógyászat</t>
  </si>
  <si>
    <t>Diabetológia, anyagcsere-és táplálkozási betegségek</t>
  </si>
  <si>
    <t>Endokrinológia</t>
  </si>
  <si>
    <t>Szakmai alkalmasság orvosi vizsgálata</t>
  </si>
  <si>
    <t>Klinikai farmakológia</t>
  </si>
  <si>
    <t>Gasztroenterológia</t>
  </si>
  <si>
    <t>Klinikai genetika</t>
  </si>
  <si>
    <t>Geriátria és gerontológia</t>
  </si>
  <si>
    <t>Hematológia</t>
  </si>
  <si>
    <t>Családorvoslás</t>
  </si>
  <si>
    <t>Sürgősségi orvostan</t>
  </si>
  <si>
    <t>Belgyógyászat</t>
  </si>
  <si>
    <t>Általános orvostan</t>
  </si>
  <si>
    <t>Munkaorvostan</t>
  </si>
  <si>
    <t>Sportorvoslás</t>
  </si>
  <si>
    <t>Nefrológia</t>
  </si>
  <si>
    <t>Neonatológia</t>
  </si>
  <si>
    <t>Neurológia</t>
  </si>
  <si>
    <t>Gyermekneurológia</t>
  </si>
  <si>
    <t>Onkológia</t>
  </si>
  <si>
    <t>Gyermekgyógyászat</t>
  </si>
  <si>
    <t>Tüdőgyógyászat</t>
  </si>
  <si>
    <t>Pszichiátria</t>
  </si>
  <si>
    <t>Gyermekpszichiátria</t>
  </si>
  <si>
    <t>Sugárterápia</t>
  </si>
  <si>
    <t>Rehabilitáció, fizioterápia, balneológia</t>
  </si>
  <si>
    <t>Reumatológia</t>
  </si>
  <si>
    <t>Ér-és szívsebészet</t>
  </si>
  <si>
    <t>Sebészet</t>
  </si>
  <si>
    <t>Szájsebészet</t>
  </si>
  <si>
    <t xml:space="preserve">Gyermeksebészet </t>
  </si>
  <si>
    <t>Plasztikai helyreállító és esztétikai sebészet</t>
  </si>
  <si>
    <t>Mellkas sebészet</t>
  </si>
  <si>
    <t>Érsebészet</t>
  </si>
  <si>
    <t>Idegsebészet</t>
  </si>
  <si>
    <t>Szülészet, nőgyógyászat</t>
  </si>
  <si>
    <t>Szemészet</t>
  </si>
  <si>
    <t>Gyermekortopédia</t>
  </si>
  <si>
    <t xml:space="preserve"> Ortopédia és traumatológia</t>
  </si>
  <si>
    <t>Fül-orr-gégegyógyászat</t>
  </si>
  <si>
    <t>Urológia</t>
  </si>
  <si>
    <t>Humán pathológia</t>
  </si>
  <si>
    <t>Epidemiológia</t>
  </si>
  <si>
    <t>Általános higiénia</t>
  </si>
  <si>
    <t>Orvosi laboratóriumi diagnosztika</t>
  </si>
  <si>
    <t>Igazságügyi orvostan</t>
  </si>
  <si>
    <t>Nukleáris medicina</t>
  </si>
  <si>
    <t>Radiológia, imagisztika</t>
  </si>
  <si>
    <t>Közegészségügy és egészségügyi menedzsment</t>
  </si>
  <si>
    <t>Fogorvos</t>
  </si>
  <si>
    <t>Fogász</t>
  </si>
  <si>
    <t>Fogász - Dentoalveoláris sebészet</t>
  </si>
  <si>
    <t>Fogász - Fogszabályozás és állcsont-ortopédia</t>
  </si>
  <si>
    <t>Alt pers. sanitar superior</t>
  </si>
  <si>
    <t>Felsőfokú végz. személyzet</t>
  </si>
  <si>
    <t>Gyógyszerész</t>
  </si>
  <si>
    <t>Gyógyszerész - Klinikai gyógyszerész</t>
  </si>
  <si>
    <t>Gyógyszerész - Laboratóriumi szakgyógyszerész</t>
  </si>
  <si>
    <t>Fizio- és mozgásterapeuata</t>
  </si>
  <si>
    <t xml:space="preserve">Asistenti medicali cu studii superioare </t>
  </si>
  <si>
    <t>Felsőfokú végz. orvosasszisztensek - szül.-nőgyógyászati asszisztens</t>
  </si>
  <si>
    <t>Felsőfokú végz. orvosasszisztensek - szül.-nőgyógyászati asszisztens (bába)</t>
  </si>
  <si>
    <t>Egyéb ff. Végzettségű egészségügyi személyzet - Biológus</t>
  </si>
  <si>
    <t>Egyéb ff. végzettségű egészségügyi személyzet - Kémikus</t>
  </si>
  <si>
    <t>Egyéb  ff.  végzettségű egészségügyi személyzet  - Logopédus</t>
  </si>
  <si>
    <t>Egyéb  ff.  végzettségű egészségügyi személyzet - Gyógytestnevelő tanár</t>
  </si>
  <si>
    <t>Egyéb  ff.  végzettségű egészségügyi személyzet  - Pszichológus</t>
  </si>
  <si>
    <t>Egyéb  ff.  végzettségű személyzet - Közgazdász</t>
  </si>
  <si>
    <t>Egyéb  ff.  végzettségű személyzet - Jogtanácsos</t>
  </si>
  <si>
    <t>Egyéb  ff.  végzettségű személyzet - Mérnök</t>
  </si>
  <si>
    <t>Egyéb  ff.  végzettségű személyzet - Egyéb</t>
  </si>
  <si>
    <t>Asistenți medicali</t>
  </si>
  <si>
    <t>Egészségügyi asszisztensek</t>
  </si>
  <si>
    <t>Általános egészségügyi asszisztens</t>
  </si>
  <si>
    <t>Gyermekgyógyászti egészségügyi asszisztens</t>
  </si>
  <si>
    <t>Szül.-nőgyógyászati egészségügyi asszisztens</t>
  </si>
  <si>
    <t>Egészségőr-fertőtlenítő egészségügyi asszisztens</t>
  </si>
  <si>
    <t>Radiológus egészségügyi asszisztens</t>
  </si>
  <si>
    <t>Balneo-fizioterápiás egészségügyi asszisztens</t>
  </si>
  <si>
    <t>Dietetikus egészségügyi asszisztens</t>
  </si>
  <si>
    <t>Táplálkozási és diabetikus egészségügyi asszisztens</t>
  </si>
  <si>
    <t>Fogászati egészségügyi asszisztens</t>
  </si>
  <si>
    <t>Sürgősségi egészségügyi asszisztens</t>
  </si>
  <si>
    <t>Fiziokinetoterápiás egészségügyi asszisztens</t>
  </si>
  <si>
    <t>Védőnő</t>
  </si>
  <si>
    <t>Klinikai laboratóriumi egészségügyi asszisztens</t>
  </si>
  <si>
    <t>Patológiai laboratóriumi egészségügyi asszisztens</t>
  </si>
  <si>
    <t>Gyógyszertári egészségügyi asszisztens</t>
  </si>
  <si>
    <t>Egyéb egészségügyi asszisztens</t>
  </si>
  <si>
    <t>Personal medical mediu</t>
  </si>
  <si>
    <t>Középfokú egészségügyi személyzet</t>
  </si>
  <si>
    <t>Egészségügyi operátor</t>
  </si>
  <si>
    <t>Egészségügyi statisztikus</t>
  </si>
  <si>
    <t>Technikusok - fogtechnikus</t>
  </si>
  <si>
    <t>Technikusok - optikus</t>
  </si>
  <si>
    <t>Technikusok- orvosi műszer karbantartó</t>
  </si>
  <si>
    <t>Technikusok - protéziskészítő</t>
  </si>
  <si>
    <t>Drogériás</t>
  </si>
  <si>
    <t>Gipszmester</t>
  </si>
  <si>
    <t>Masszőr</t>
  </si>
  <si>
    <t>Boncmester</t>
  </si>
  <si>
    <t>Gyógytornász</t>
  </si>
  <si>
    <t>Egészségügyi gyakorlatvezető</t>
  </si>
  <si>
    <t>Fogműves</t>
  </si>
  <si>
    <t>Egészségügyi kisegítő személyzet</t>
  </si>
  <si>
    <t>Munkás</t>
  </si>
  <si>
    <t>Szolgáltató személyzet</t>
  </si>
  <si>
    <t>Ügyintézői személyzet</t>
  </si>
  <si>
    <t>în mii lei</t>
  </si>
  <si>
    <t>TOTAL CHELTUIELI</t>
  </si>
  <si>
    <t>Cheltuieli curente (ex. plată salariu, consumabile medicale, întreţinere cabinet etc.)</t>
  </si>
  <si>
    <t>din cheltuieli curente (col.2) pe surse de finantare</t>
  </si>
  <si>
    <t>Cheltuieli de capital</t>
  </si>
  <si>
    <t>Fondul National Unic de Asigurari Sociale de Sanatate</t>
  </si>
  <si>
    <t>Fonduri proprii</t>
  </si>
  <si>
    <t>Total (ex. aparatură med., mijloace de transport, reparaţii capitale)</t>
  </si>
  <si>
    <t>din care: fonduri publice</t>
  </si>
  <si>
    <t>din care</t>
  </si>
  <si>
    <t>Servicii medicale la domiciliu</t>
  </si>
  <si>
    <t>Donaţii</t>
  </si>
  <si>
    <t>1=2+7</t>
  </si>
  <si>
    <t>2=3+4</t>
  </si>
  <si>
    <t>Cheltuieli curente</t>
  </si>
  <si>
    <t>Servicii medicale de specialitate</t>
  </si>
  <si>
    <t>Servicii stomatologice</t>
  </si>
  <si>
    <t>Servicii medicale de recuperare-reabilitare</t>
  </si>
  <si>
    <t>Servicii medicale de urgenta</t>
  </si>
  <si>
    <t>Servicii medicale paraclinice</t>
  </si>
  <si>
    <t xml:space="preserve">Total </t>
  </si>
  <si>
    <t>din care: diagnosticare imagistica</t>
  </si>
  <si>
    <t>1=2+3+4+5+6</t>
  </si>
  <si>
    <t>E-mail:</t>
  </si>
  <si>
    <t>normă</t>
  </si>
  <si>
    <r>
      <t>TOTAL PERSONAL (</t>
    </r>
    <r>
      <rPr>
        <sz val="10"/>
        <color indexed="8"/>
        <rFont val="Calibri"/>
        <family val="2"/>
      </rPr>
      <t>rând 02+34+35+36+37)</t>
    </r>
  </si>
  <si>
    <r>
      <t xml:space="preserve">Asistenţi, surori –  TOTAL         </t>
    </r>
    <r>
      <rPr>
        <b/>
        <sz val="10"/>
        <color indexed="8"/>
        <rFont val="Calibri"/>
        <family val="2"/>
      </rPr>
      <t>(</t>
    </r>
    <r>
      <rPr>
        <sz val="10"/>
        <color indexed="8"/>
        <rFont val="Calibri"/>
        <family val="2"/>
      </rPr>
      <t>rând 04 – 20)</t>
    </r>
  </si>
  <si>
    <t>Adatok.Nev</t>
  </si>
  <si>
    <t>Emil</t>
  </si>
  <si>
    <t>SedSec1</t>
  </si>
  <si>
    <t>SedSec2</t>
  </si>
  <si>
    <t>iagachii@yahoo.com</t>
  </si>
  <si>
    <t>badulescuana67@gmail.com</t>
  </si>
  <si>
    <t>baloghandris2006@yahoo.com</t>
  </si>
  <si>
    <t>dr.borbely.janos@gmail.com</t>
  </si>
  <si>
    <t>raducuzub@yahoo.com</t>
  </si>
  <si>
    <t>daczo.zoltan@yahoo.com</t>
  </si>
  <si>
    <t>gaborvilma@freemail.hu</t>
  </si>
  <si>
    <t>kanabeadel@yahoo.com</t>
  </si>
  <si>
    <t>kunsaci@gmail.com</t>
  </si>
  <si>
    <t>mandan.liviu@yahoo.com</t>
  </si>
  <si>
    <t>dr.mathe.katalin@gmail.com</t>
  </si>
  <si>
    <t>Cab.med.fam.dr.Máthé Enikő</t>
  </si>
  <si>
    <t>Máthé Enikő</t>
  </si>
  <si>
    <t>matis.rozalia@yahoo.com</t>
  </si>
  <si>
    <t>mester.levente@gmail.com</t>
  </si>
  <si>
    <t>paparamed@yahoo.com</t>
  </si>
  <si>
    <t>drpeterlaszlo@yahoo.com</t>
  </si>
  <si>
    <t>drpetis@yahoo.com</t>
  </si>
  <si>
    <t>reszeghtunde@yahoo.com</t>
  </si>
  <si>
    <t>drreti@yahoo.com</t>
  </si>
  <si>
    <t>drsepsia@yahoo.com</t>
  </si>
  <si>
    <t>sereslucia@yahoo.com</t>
  </si>
  <si>
    <t>0267-313631</t>
  </si>
  <si>
    <t>dr_sipos_erzsebet@yahoo.com</t>
  </si>
  <si>
    <t>Cabinet "Med - Fam" dr. Stăncescu Adriana</t>
  </si>
  <si>
    <t>Stăncescu I. Adriana</t>
  </si>
  <si>
    <t>stancescu_adriana@yahoo.com</t>
  </si>
  <si>
    <t>octaviandorin@yahoo.com</t>
  </si>
  <si>
    <t>panaceum@freemail.hu</t>
  </si>
  <si>
    <t>szabomagdolna9@freemail.hu</t>
  </si>
  <si>
    <t>medfamdrszasz@gmail.com</t>
  </si>
  <si>
    <t>szilagyi.f.a@xnet.ro</t>
  </si>
  <si>
    <t>szokekati@gmail.com</t>
  </si>
  <si>
    <t>tothzoltan88@yahoo.com</t>
  </si>
  <si>
    <t>tusacsaba@freemail.hu</t>
  </si>
  <si>
    <t>0267-310050</t>
  </si>
  <si>
    <t>venter_emma@yahoo.com</t>
  </si>
  <si>
    <t>m.vinkler@yahoo.com</t>
  </si>
  <si>
    <t>zsigmondroza@yahoo.com</t>
  </si>
  <si>
    <t>1. Dacă aţi avut contract cu Casa de Asigurări de Sănătate pe anul 2011</t>
  </si>
  <si>
    <t>2. Număr pacienţi înscrişi</t>
  </si>
  <si>
    <t>3. Program de lucru</t>
  </si>
  <si>
    <t>biztosítva:</t>
  </si>
  <si>
    <t>nincs biztosítása:</t>
  </si>
  <si>
    <t>2. Felíratkozott betegek száma</t>
  </si>
  <si>
    <t>3. Heti munkaprogram</t>
  </si>
  <si>
    <t>Hétfő</t>
  </si>
  <si>
    <t>Kedd</t>
  </si>
  <si>
    <t>Szerda</t>
  </si>
  <si>
    <t>Csütörtök</t>
  </si>
  <si>
    <t>Péntek</t>
  </si>
  <si>
    <t>Szombat</t>
  </si>
  <si>
    <t>Vasárnap</t>
  </si>
  <si>
    <t>Rendelő székhely</t>
  </si>
  <si>
    <t>Család orvos:</t>
  </si>
  <si>
    <t>Rendelő:</t>
  </si>
  <si>
    <t>Postacím:</t>
  </si>
  <si>
    <t>2. Munkapont:</t>
  </si>
  <si>
    <t>1. Munkapont:</t>
  </si>
  <si>
    <t>Összesen</t>
  </si>
  <si>
    <t>1 év alatti</t>
  </si>
  <si>
    <t>5. Vizsgálatok és kezelések</t>
  </si>
  <si>
    <t>Vizsgálatok</t>
  </si>
  <si>
    <t>Kezelések</t>
  </si>
  <si>
    <t>Gyerekek</t>
  </si>
  <si>
    <t>általános orvosi</t>
  </si>
  <si>
    <t>Szám</t>
  </si>
  <si>
    <t>6. Egészségügyi személyzet által végzett beteglátogatások</t>
  </si>
  <si>
    <t>Vizsgálatok/ kezelések megnevezése</t>
  </si>
  <si>
    <t>Egészségügyi személyzet által végzett beteglátogatások</t>
  </si>
  <si>
    <t>védőnői</t>
  </si>
  <si>
    <t>gyermekgyógyászati</t>
  </si>
  <si>
    <t>szül.-nőgyógyászati</t>
  </si>
  <si>
    <t>egyéb</t>
  </si>
  <si>
    <t>amiből</t>
  </si>
  <si>
    <t>1 év alatti gyerekek</t>
  </si>
  <si>
    <t>Munka alkalmassági és időszakos orvosi vizsgálatok</t>
  </si>
  <si>
    <t>Orvosi rendelő</t>
  </si>
  <si>
    <t>Munkaegészségügyi rendelő</t>
  </si>
  <si>
    <t>Munka alkalmassági szempontból vizsgált személyek száma</t>
  </si>
  <si>
    <t>amiből: kiadott alkalmatlansági orvosi igazolások</t>
  </si>
  <si>
    <t>Időszakos orvosi vizsgálatnak alávetett dolgozó személyek</t>
  </si>
  <si>
    <t>amiből:</t>
  </si>
  <si>
    <t>Új esetek</t>
  </si>
  <si>
    <t>Szakmai betegségek (ártalmak)</t>
  </si>
  <si>
    <t>Krónikus betegségek</t>
  </si>
  <si>
    <t>Nemi úton terjedő betegségek</t>
  </si>
  <si>
    <t>A nyilvántartott krónikus betegek közül vizsgált dolgozó személyzet</t>
  </si>
  <si>
    <t>Csökkent munka-program</t>
  </si>
  <si>
    <t>Egyéb intézkedések</t>
  </si>
  <si>
    <t>Védő-megelőző intézkedések</t>
  </si>
  <si>
    <t>Munkahely változtatás</t>
  </si>
  <si>
    <t>Meghatározás</t>
  </si>
  <si>
    <t>Munka alkalmassági vizsgálat</t>
  </si>
  <si>
    <t>Időszakos orvosi vizsgálat</t>
  </si>
  <si>
    <t>Radiológiai vizsgálatoknak alávetett személyek</t>
  </si>
  <si>
    <t>Standard röntgenfelvételek</t>
  </si>
  <si>
    <t>Laborvizsgálatoknak alávetett személyek száma</t>
  </si>
  <si>
    <t>Toxikológiai vizsgálatok</t>
  </si>
  <si>
    <t>Biológiai</t>
  </si>
  <si>
    <t>Egyéb vizsgálatok</t>
  </si>
  <si>
    <t>Bakteriológiai</t>
  </si>
  <si>
    <t>Funkcionális vizsgálatoknak alávetett személyek száma</t>
  </si>
  <si>
    <t xml:space="preserve">Légzési </t>
  </si>
  <si>
    <t xml:space="preserve">Szív és érrendszeri </t>
  </si>
  <si>
    <t>Egészségtani ellenőrzések</t>
  </si>
  <si>
    <t>Ellenőrzések száma</t>
  </si>
  <si>
    <t>Alkalmazott büntetések száma</t>
  </si>
  <si>
    <t>Bezárt egységek száma</t>
  </si>
  <si>
    <t>Forgalomból kivont élelmiszerek  kg-ban</t>
  </si>
  <si>
    <t>Orvosilag ellenőrzött személyek száma</t>
  </si>
  <si>
    <t>munka alkalmassági</t>
  </si>
  <si>
    <t>időszakos</t>
  </si>
  <si>
    <t>Ipari</t>
  </si>
  <si>
    <t>Élelmiszeri</t>
  </si>
  <si>
    <t>Községi</t>
  </si>
  <si>
    <t>Iskolai</t>
  </si>
  <si>
    <t>Egészségvédelmi kurzusokat végzett hallgatók száma</t>
  </si>
  <si>
    <t>Egészség-védelmi órák száma</t>
  </si>
  <si>
    <t>Egyéb megyei szervekkel végzett tevékenységek száma</t>
  </si>
  <si>
    <t>Egészségnevelési tevékenységek száma (leckék/ előadások)</t>
  </si>
  <si>
    <t>Kis sebészeti beavatkozások</t>
  </si>
  <si>
    <t>Fizioterápiás kezelések</t>
  </si>
  <si>
    <t>Laboratóriumi vizsgálatok</t>
  </si>
  <si>
    <t>Fertőtlenítés</t>
  </si>
  <si>
    <t>Féregtelenítés</t>
  </si>
  <si>
    <t>ÖSSZKÖLTSÉG</t>
  </si>
  <si>
    <t>Otthonápolási orvosi szolgáltatások</t>
  </si>
  <si>
    <t>Adományok</t>
  </si>
  <si>
    <t>amiből: közpénzek</t>
  </si>
  <si>
    <t>ezer lej</t>
  </si>
  <si>
    <t>Folyó költségek</t>
  </si>
  <si>
    <t>Szakorvosi szolgáltatások</t>
  </si>
  <si>
    <t>Fogászati szolgáltatások</t>
  </si>
  <si>
    <t>Rehabilitációs egészségügyi  szolgáltatások</t>
  </si>
  <si>
    <t>Sürgősségi orvosi szolgáltatások</t>
  </si>
  <si>
    <t>Egészségügyi laboratóriumi szolgáltatások</t>
  </si>
  <si>
    <t xml:space="preserve">Összesen </t>
  </si>
  <si>
    <t>amiből: diagnosztikai imagisztika</t>
  </si>
  <si>
    <t>Családnév és keresztnév</t>
  </si>
  <si>
    <t>Orvos</t>
  </si>
  <si>
    <t>Egyéb felsőfokú végzettségű személyzet</t>
  </si>
  <si>
    <t>Egészségügyi asszisztensek, nővérek</t>
  </si>
  <si>
    <t>Egyéb középfokú végzettségű személyzet</t>
  </si>
  <si>
    <t>Munkaidő</t>
  </si>
  <si>
    <t>Kovászna Megyei Közegészségügyi Igazgatóság</t>
  </si>
  <si>
    <t>teljes munkaidő</t>
  </si>
  <si>
    <t>részmunkaidő</t>
  </si>
  <si>
    <t>igen</t>
  </si>
  <si>
    <t>nem</t>
  </si>
  <si>
    <t>Szerződés</t>
  </si>
  <si>
    <t>Szakszemélyzet kategória</t>
  </si>
  <si>
    <t>rezidens</t>
  </si>
  <si>
    <t>Fogász összesen</t>
  </si>
  <si>
    <t>Megjegyzések a jelentés kitöltésére vonatkozóan</t>
  </si>
  <si>
    <t>Csak munkaegészségügyi szakképesítéssel rendelkező család orvosok!</t>
  </si>
  <si>
    <r>
      <t>Asistenti medicali cu studii superioare</t>
    </r>
    <r>
      <rPr>
        <sz val="10"/>
        <color indexed="8"/>
        <rFont val="Calibri"/>
        <family val="2"/>
      </rPr>
      <t xml:space="preserve"> </t>
    </r>
  </si>
  <si>
    <r>
      <t>TOTAL PERSONAL (</t>
    </r>
    <r>
      <rPr>
        <sz val="10"/>
        <color indexed="8"/>
        <rFont val="Calibri"/>
        <family val="2"/>
      </rPr>
      <t>rând 02+34+35+36+37)</t>
    </r>
  </si>
  <si>
    <r>
      <t xml:space="preserve">Asistenţi, surori –  TOTAL         </t>
    </r>
    <r>
      <rPr>
        <b/>
        <sz val="10"/>
        <color indexed="8"/>
        <rFont val="Calibri"/>
        <family val="2"/>
      </rPr>
      <t>(</t>
    </r>
    <r>
      <rPr>
        <sz val="10"/>
        <color indexed="8"/>
        <rFont val="Calibri"/>
        <family val="2"/>
      </rPr>
      <t>rând 04 – 20)</t>
    </r>
  </si>
  <si>
    <r>
      <rPr>
        <b/>
        <sz val="10"/>
        <color indexed="62"/>
        <rFont val="Calibri"/>
        <family val="2"/>
      </rPr>
      <t>Beruházási költségek</t>
    </r>
    <r>
      <rPr>
        <sz val="10"/>
        <color indexed="62"/>
        <rFont val="Calibri"/>
        <family val="2"/>
      </rPr>
      <t xml:space="preserve">  (pl. orvosi műszerek, szállítási eszközök vásárlása, épületjavítás, stb.)</t>
    </r>
  </si>
  <si>
    <r>
      <rPr>
        <b/>
        <sz val="10"/>
        <color indexed="62"/>
        <rFont val="Calibri"/>
        <family val="2"/>
      </rPr>
      <t>Folyó költségek</t>
    </r>
    <r>
      <rPr>
        <sz val="10"/>
        <color indexed="62"/>
        <rFont val="Calibri"/>
        <family val="2"/>
      </rPr>
      <t xml:space="preserve"> (pl. orvosi fogyóanyag, fizetés, kabinet fenntartás stb.)</t>
    </r>
  </si>
  <si>
    <r>
      <rPr>
        <b/>
        <sz val="10"/>
        <color indexed="62"/>
        <rFont val="Calibri"/>
        <family val="2"/>
      </rPr>
      <t>A folyó költségek</t>
    </r>
    <r>
      <rPr>
        <sz val="10"/>
        <color indexed="62"/>
        <rFont val="Calibri"/>
        <family val="2"/>
      </rPr>
      <t xml:space="preserve"> (2. oszlop) finanszírozási források alapján</t>
    </r>
  </si>
  <si>
    <t>Mérgezésnek kitett</t>
  </si>
  <si>
    <t xml:space="preserve">A megyei adatok összesítéséhez fontos, hogy a munkalapok szerkezete azonos legyen. Ezért munkalapon csak az átszínezett cellákba lehet adatot bevinni. Egyes cellák adatait csak egy legördülő lista elemei közül választhatja ki, ezek ki vannak színezve. Ha egy ilyen cellára kattint, a cella jobb oldalán megjelenő nyílra kattintva gördítheti le a listát. Más kijelölt cellába a billentyűzetről vihet be adatokat
Ahol szükséges, a program automatikusan elvégzi a megfelelő összesítéseket. Ezek a cellák nem módosíthatóak.
Ugyancsak nem módosítható a munkafüzet szerkezete sem.
</t>
  </si>
  <si>
    <t>Rendelő alapnyilvántartási szám:</t>
  </si>
  <si>
    <t>1. munkapont</t>
  </si>
  <si>
    <t>2. munkapont</t>
  </si>
  <si>
    <r>
      <t>*</t>
    </r>
    <r>
      <rPr>
        <b/>
        <sz val="11"/>
        <color indexed="10"/>
        <rFont val="Calibri"/>
        <family val="2"/>
      </rPr>
      <t>X</t>
    </r>
    <r>
      <rPr>
        <sz val="11"/>
        <color indexed="10"/>
        <rFont val="Calibri"/>
        <family val="2"/>
      </rPr>
      <t xml:space="preserve"> -el töltik ki ahol szükséges</t>
    </r>
  </si>
  <si>
    <t>Laboratóriumi eszközök</t>
  </si>
  <si>
    <t>Sterilizálási eszközök</t>
  </si>
  <si>
    <t>EKG</t>
  </si>
  <si>
    <t>Echográf</t>
  </si>
  <si>
    <t>Röntgengép</t>
  </si>
  <si>
    <t>CT</t>
  </si>
  <si>
    <t xml:space="preserve">MRI </t>
  </si>
  <si>
    <t>laboratóriumi vizsgálatok</t>
  </si>
  <si>
    <t>röntgen-vizsgálatok</t>
  </si>
  <si>
    <t xml:space="preserve">E.K.G. </t>
  </si>
  <si>
    <t>ultrahang-vizsgálatok</t>
  </si>
  <si>
    <t>endoszkópiai vizsgálatok</t>
  </si>
  <si>
    <t>Egészségbiztosító Alapból</t>
  </si>
  <si>
    <t>Saját költségek</t>
  </si>
  <si>
    <t>7. Felszereltség*</t>
  </si>
  <si>
    <t>8. Különféle tevékenységek (összesen …..)</t>
  </si>
  <si>
    <t>9. Munka alkalmassági és időszakos orvosi vizsgálatok</t>
  </si>
  <si>
    <t>11. Egészségtani és orvosi ellenőrzések</t>
  </si>
  <si>
    <t>12. Egészségnevelés</t>
  </si>
  <si>
    <t>13. Egyéb tevékenységek</t>
  </si>
  <si>
    <t>Kérjük az ügyvezető orvos nevét a listából  kiválasztani</t>
  </si>
  <si>
    <t>Rendelő :</t>
  </si>
  <si>
    <t>9. Nr. persoane examinate medical la încadrarea în  muncă şi periodic</t>
  </si>
  <si>
    <t>10. Număr persoane supuse investigaţiilor medicale ( de la pct. 7 col. 1 şi 3)</t>
  </si>
  <si>
    <t>11. Controale igienico-sanitare şi medicale</t>
  </si>
  <si>
    <t>12. Alte activităţi</t>
  </si>
  <si>
    <t>13. Educaţie sanitară</t>
  </si>
  <si>
    <t>14.</t>
  </si>
  <si>
    <t>10. Vizsgált személyek száma ( a 9.-es pont-tól 1. şi 3. oszlop)</t>
  </si>
  <si>
    <t>angelacojoc@yahoo.com</t>
  </si>
  <si>
    <t>balinthetelka@yahoo.com</t>
  </si>
  <si>
    <t>dr.ferenczdora@gmail.com</t>
  </si>
  <si>
    <t>gyergyayai@yahoo.com</t>
  </si>
  <si>
    <t>0267-377066</t>
  </si>
  <si>
    <t>cabmedfamgyulai@yahoo.com</t>
  </si>
  <si>
    <t>mathecsalad@gmail.com</t>
  </si>
  <si>
    <t>mannamaria760606@gmail.com</t>
  </si>
  <si>
    <t>dr.nemestibor@yahoo.com</t>
  </si>
  <si>
    <t>drorosziren@yahoo.com</t>
  </si>
  <si>
    <t>carmenp4545@yahoo.com</t>
  </si>
  <si>
    <t>Simó Imola-Gizella</t>
  </si>
  <si>
    <t>T02056</t>
  </si>
  <si>
    <t>Cabinet medical de medicină de familie dr. Simó Imola</t>
  </si>
  <si>
    <t>0743-027675</t>
  </si>
  <si>
    <t>simoimolagizella@yahoo.com</t>
  </si>
  <si>
    <t>Cab.med.fam.dr.Stefan Daniela</t>
  </si>
  <si>
    <t>0267-371011</t>
  </si>
  <si>
    <r>
      <t xml:space="preserve">A jelentés hét munkalapot tartalmaz </t>
    </r>
    <r>
      <rPr>
        <b/>
        <i/>
        <sz val="11"/>
        <rFont val="Calibri"/>
        <family val="2"/>
      </rPr>
      <t xml:space="preserve">Program, Felszereltség, Személyzet,  Vizsgálatok, Munkaegészségügy, Tevékenységek </t>
    </r>
    <r>
      <rPr>
        <i/>
        <sz val="11"/>
        <rFont val="Calibri"/>
        <family val="2"/>
      </rPr>
      <t xml:space="preserve"> és </t>
    </r>
    <r>
      <rPr>
        <b/>
        <i/>
        <sz val="11"/>
        <rFont val="Calibri"/>
        <family val="2"/>
      </rPr>
      <t>Költségvetés,</t>
    </r>
    <r>
      <rPr>
        <i/>
        <sz val="11"/>
        <rFont val="Calibri"/>
        <family val="2"/>
      </rPr>
      <t xml:space="preserve"> amelyeket a képernyő alján levő munkalapfülekre kattintva tud megnyítani. 
Az első munkalapon tölti ki a rendelőre vonatkozó adatokat: rákattint a család orvos címke utáni B3 cellára és a legördülő listából kiválasztja a nevét. A többi adat automatikusan beíródik. Ezeket az adatokat csak az első munkalapon </t>
    </r>
    <r>
      <rPr>
        <b/>
        <i/>
        <sz val="11"/>
        <rFont val="Calibri"/>
        <family val="2"/>
      </rPr>
      <t>(Program)</t>
    </r>
    <r>
      <rPr>
        <i/>
        <sz val="11"/>
        <rFont val="Calibri"/>
        <family val="2"/>
      </rPr>
      <t xml:space="preserve"> tudja kitölteni, a többi munkalap átveszi az elsőről az adatokat.</t>
    </r>
  </si>
  <si>
    <t>Megjegyzések</t>
  </si>
  <si>
    <t>0267-367608</t>
  </si>
  <si>
    <t>0267-330154</t>
  </si>
  <si>
    <t>Bădulescu Ana</t>
  </si>
  <si>
    <t>0267-314864</t>
  </si>
  <si>
    <t>0267-313959</t>
  </si>
  <si>
    <t>0267-368952</t>
  </si>
  <si>
    <t>0267-318147</t>
  </si>
  <si>
    <t>0267-345003</t>
  </si>
  <si>
    <t>Cabinet medical de medicină de familie dr.Derzsi Margareta</t>
  </si>
  <si>
    <t>0267-361633</t>
  </si>
  <si>
    <t>0267-378517</t>
  </si>
  <si>
    <t>0267-366005</t>
  </si>
  <si>
    <t>Cabinet medical de medicină de familie dr.Finta László Csaba</t>
  </si>
  <si>
    <t>0267-353102</t>
  </si>
  <si>
    <t>0267-376360</t>
  </si>
  <si>
    <t>Gáspár Zsolt</t>
  </si>
  <si>
    <t>T02345</t>
  </si>
  <si>
    <t>Cabinet de medicină de familie dr.Gáspár Zsolt</t>
  </si>
  <si>
    <t>gasparzsolt83@yahoo.com</t>
  </si>
  <si>
    <t>0267-367505</t>
  </si>
  <si>
    <t>0267-353441</t>
  </si>
  <si>
    <t>inczreka@yahoo.com</t>
  </si>
  <si>
    <t>Keserű Éva Emese</t>
  </si>
  <si>
    <t>T02320</t>
  </si>
  <si>
    <t>keseruevaemese@yahoo.com</t>
  </si>
  <si>
    <t>0267-311199</t>
  </si>
  <si>
    <t>0267-345178</t>
  </si>
  <si>
    <t>0267-355105</t>
  </si>
  <si>
    <t>Cabinet medical de familie dr. Mátis Rozália</t>
  </si>
  <si>
    <t>0267-341617</t>
  </si>
  <si>
    <t>Miklós Etelka</t>
  </si>
  <si>
    <t>T02378</t>
  </si>
  <si>
    <t>Cabinet medical de medicină de familie dr.Miklós Etelka-Tünde</t>
  </si>
  <si>
    <t>miklos_tunde@yahoo.com</t>
  </si>
  <si>
    <t>0267-325870</t>
  </si>
  <si>
    <t>0267-342539</t>
  </si>
  <si>
    <t>0267-362744</t>
  </si>
  <si>
    <t>Cabinet medical de medicină de familie dr. Păpară Renata Monica</t>
  </si>
  <si>
    <t>Cabinet Med.-Fam. dr. Para János</t>
  </si>
  <si>
    <t>0267-353786</t>
  </si>
  <si>
    <t>0267-310061</t>
  </si>
  <si>
    <t>Cabinet medical de medicină de familie dr.Petiș Maria Carmen</t>
  </si>
  <si>
    <t>0267-372326</t>
  </si>
  <si>
    <t>0267-361116</t>
  </si>
  <si>
    <t>0267-365346</t>
  </si>
  <si>
    <t>0267-313770</t>
  </si>
  <si>
    <t>0267-314350</t>
  </si>
  <si>
    <t>Cabinet med.spec. de medicina generală dr.Szabó Magdolna</t>
  </si>
  <si>
    <t>0723-200621</t>
  </si>
  <si>
    <t>Cabinet medical de medicină de familie dr.Szász Edit</t>
  </si>
  <si>
    <t>0267-314104</t>
  </si>
  <si>
    <t>Cabinet medical de familie dr.Szilágyi Ákos</t>
  </si>
  <si>
    <t>0267-376204</t>
  </si>
  <si>
    <t>0267-346163</t>
  </si>
  <si>
    <t>Cabinet medical de familie dr.Tüzes Kátai Zsuzsánna</t>
  </si>
  <si>
    <t>Bănică Marius</t>
  </si>
  <si>
    <t>Cabinet Med-Fam dr.Bănică</t>
  </si>
  <si>
    <t>CodCab</t>
  </si>
  <si>
    <t>Numele</t>
  </si>
  <si>
    <t>CategSpec</t>
  </si>
  <si>
    <t>Norma</t>
  </si>
  <si>
    <t>Cabinetul medical de familie "dr. Bădulescu Ana"</t>
  </si>
  <si>
    <t>Cab. med. fam. Dr. Daczó</t>
  </si>
  <si>
    <t>feketedit@gmail.com</t>
  </si>
  <si>
    <t>Gyulai György Alexandru</t>
  </si>
  <si>
    <t>Cabinet medical de familie dr. Gyulai</t>
  </si>
  <si>
    <t>Molnár Annamária</t>
  </si>
  <si>
    <t>Cabinet medical de familie și de intreprindere dr.Orosz Fekete Irén</t>
  </si>
  <si>
    <t>elza.teglas55@gmail.com</t>
  </si>
  <si>
    <t>Esetleges felmerülő kérdésekre a 0267-351398-as telefonszámról kaphat választ a Statisztika és Informatika osztálytól.</t>
  </si>
  <si>
    <t>agostonis@gmail.com</t>
  </si>
  <si>
    <t>0267-368624</t>
  </si>
  <si>
    <t>Bândea Claudia</t>
  </si>
  <si>
    <t>dr.bandea.claudia@gmail.com</t>
  </si>
  <si>
    <t>mariusmed@yahoo.com</t>
  </si>
  <si>
    <t>buzea_gabi@yahoo.com</t>
  </si>
  <si>
    <t>0267-370752</t>
  </si>
  <si>
    <t>imolanika@yahoo.com</t>
  </si>
  <si>
    <t>Cabinet medical de familie Dr. Fekete</t>
  </si>
  <si>
    <t>0367-402994</t>
  </si>
  <si>
    <t>elena1.korda@gmail.com</t>
  </si>
  <si>
    <t>0367-407665</t>
  </si>
  <si>
    <t>0267-318329</t>
  </si>
  <si>
    <t>ahmatyas@gmail.com</t>
  </si>
  <si>
    <t>teddy_bear100@yahoo.com</t>
  </si>
  <si>
    <t>0267-347660; 0267-316990</t>
  </si>
  <si>
    <t>0267-366650</t>
  </si>
  <si>
    <t>Cabinet medical de familie Dr. Szilágyi Éva-Tünde</t>
  </si>
  <si>
    <t>tusa.illyes@gmail.com</t>
  </si>
  <si>
    <t>tuzeskatai@gmail.com</t>
  </si>
  <si>
    <t>0267-322059</t>
  </si>
  <si>
    <t>0267-315494</t>
  </si>
  <si>
    <t>5. Felszereltség*</t>
  </si>
  <si>
    <t>6. Különféle tevékenységek (összesen …..)</t>
  </si>
  <si>
    <t>7. Consultaţii şi tratamente</t>
  </si>
  <si>
    <t>8. Activitatea personalului  mediu sanitar</t>
  </si>
  <si>
    <t>köz</t>
  </si>
  <si>
    <t>magán</t>
  </si>
  <si>
    <t>neme</t>
  </si>
  <si>
    <t>férfi</t>
  </si>
  <si>
    <t>nő</t>
  </si>
  <si>
    <t>Születési év</t>
  </si>
  <si>
    <t>Neme</t>
  </si>
  <si>
    <t>DataNast</t>
  </si>
  <si>
    <t>Sexul</t>
  </si>
  <si>
    <t>Cabinet medical familial Dr. Bândea Claudia S.R.L.</t>
  </si>
  <si>
    <t>0267-312225</t>
  </si>
  <si>
    <t>Derzsi Margareta</t>
  </si>
  <si>
    <t>dr_mitreaioan@yahoo.com</t>
  </si>
  <si>
    <t>S.C. CAB. MED. FAM. POPESCU S.R.L.</t>
  </si>
  <si>
    <t>S.C. MED. FAM. STAUFER S.R.L.</t>
  </si>
  <si>
    <t>S.C. PRAXISMED SEPSI S.R.L.</t>
  </si>
  <si>
    <t>S.C. SONOMED &amp; PRAXIS S.R.L.</t>
  </si>
  <si>
    <t>dr_sepsiedit@yahoo.com</t>
  </si>
  <si>
    <t>Szigeti Biszak Ágnes</t>
  </si>
  <si>
    <t>T02722</t>
  </si>
  <si>
    <t>S.C. CABINET MEDICAL "DR. SZIGETI BISZAK" S.R.L.</t>
  </si>
  <si>
    <t>0751-346582</t>
  </si>
  <si>
    <t>biszakagi@yahoo.com</t>
  </si>
  <si>
    <t>`</t>
  </si>
  <si>
    <t>527061 Mărtănuş str. Principală nr.154</t>
  </si>
  <si>
    <t>S.C. MED-FAM. DR. BEDER S.R.L.</t>
  </si>
  <si>
    <t>Cabinet medical de medicină de familie dr. Borbély János</t>
  </si>
  <si>
    <t>0745-098154</t>
  </si>
  <si>
    <t>0371-129979</t>
  </si>
  <si>
    <t>525102 Bodoş nr. 101</t>
  </si>
  <si>
    <t>drfulopcs@gmail.com</t>
  </si>
  <si>
    <t>527050 Brateș str. Principală nr. 61</t>
  </si>
  <si>
    <t>527058 Tălişoara</t>
  </si>
  <si>
    <t>520027 Sfântu Gheorghe str.Oltului 37 bl.27/F/2</t>
  </si>
  <si>
    <t>Cabinet medical de familie "PRO SANA" - dr. Kanabé Adélka-Mária</t>
  </si>
  <si>
    <t>527016 Aita Seacă nr. 58</t>
  </si>
  <si>
    <t>527031 Belin Vale nr. 287/A</t>
  </si>
  <si>
    <t>S.C. CAB. MED. FAM. MITREA S.R.L.</t>
  </si>
  <si>
    <t>0267-348035</t>
  </si>
  <si>
    <t>Cabinet medical de medicină de familie dr. Molnár Annamária</t>
  </si>
  <si>
    <t>527155 Sita Buzăului str. Ciumernicel nr. 50</t>
  </si>
  <si>
    <t>527106 Doboli de Jos nr. 289</t>
  </si>
  <si>
    <t>527107 Sâncraiu nr. 144</t>
  </si>
  <si>
    <t>S.C. CABINET MEDICAL DR. PÁSZTORI IZABELLA S.R.L.</t>
  </si>
  <si>
    <t>527096 Angheluş nr.46</t>
  </si>
  <si>
    <t>527143 Estelnic str. Principală nr. 175</t>
  </si>
  <si>
    <t>525200 Covasna str. Tóth nr. 19B</t>
  </si>
  <si>
    <t>Szabó Emese</t>
  </si>
  <si>
    <t>T02948</t>
  </si>
  <si>
    <t>Cabinet medical de familie dr. Szabó Emese</t>
  </si>
  <si>
    <t>0755-871447</t>
  </si>
  <si>
    <t>527166 Arcuş nr. 373</t>
  </si>
  <si>
    <t>527110 Lemnia str. Principală nr. 170</t>
  </si>
  <si>
    <t>Cabinet medical de familie dr.Venter Emma-Erika</t>
  </si>
  <si>
    <t>Cabinet medical de familie dr. Vinkler Márta</t>
  </si>
  <si>
    <t>CABINET MEDICAL DR. BÁCS ANGELA S.R.L.</t>
  </si>
  <si>
    <t>Cabinet "Med.-Fam. Dr. Deák"</t>
  </si>
  <si>
    <t>Kelemen-Karikás Ilona-Eleonóra</t>
  </si>
  <si>
    <t>T02980</t>
  </si>
  <si>
    <t>Cabinet medical de familie dr. Kelemen-Karikás</t>
  </si>
  <si>
    <t>0267-708938</t>
  </si>
  <si>
    <t>karikasnora@yahoo.com</t>
  </si>
  <si>
    <t>527006 Aita Medie Str. Principală nr. 108</t>
  </si>
  <si>
    <t>Cabinet medical de familie dr. Keserű Éva Emese</t>
  </si>
  <si>
    <t>Păpară Renata-Monica</t>
  </si>
  <si>
    <t>Szőke Ecaterina</t>
  </si>
  <si>
    <t>"MED-FAM. Dr. Szőke"</t>
  </si>
  <si>
    <r>
      <t xml:space="preserve">4. Alkalmazott egészségügyi személyzet </t>
    </r>
    <r>
      <rPr>
        <b/>
        <sz val="11"/>
        <color indexed="10"/>
        <rFont val="Calibri"/>
        <family val="2"/>
      </rPr>
      <t>(Beleértve a családorvost is)</t>
    </r>
  </si>
  <si>
    <t>729156</t>
  </si>
  <si>
    <t>728120</t>
  </si>
  <si>
    <t>728811</t>
  </si>
  <si>
    <t>925557</t>
  </si>
  <si>
    <t>977571</t>
  </si>
  <si>
    <t>567822</t>
  </si>
  <si>
    <t>568070</t>
  </si>
  <si>
    <t>568431</t>
  </si>
  <si>
    <t>925268</t>
  </si>
  <si>
    <t>728137</t>
  </si>
  <si>
    <t>723043</t>
  </si>
  <si>
    <t>567324</t>
  </si>
  <si>
    <t>568062</t>
  </si>
  <si>
    <t>567172</t>
  </si>
  <si>
    <t>977475</t>
  </si>
  <si>
    <t>728506</t>
  </si>
  <si>
    <t>729420</t>
  </si>
  <si>
    <t>567984</t>
  </si>
  <si>
    <t>Despa Oana-Niculina</t>
  </si>
  <si>
    <t>T53486</t>
  </si>
  <si>
    <t>Cabinet medical de familie Dr. Despa</t>
  </si>
  <si>
    <t>despaoana@yahoo.com</t>
  </si>
  <si>
    <t>567726</t>
  </si>
  <si>
    <t>729010</t>
  </si>
  <si>
    <t>Cabinet medicina generală Dr. Ferencz Dora Ana</t>
  </si>
  <si>
    <t>728748</t>
  </si>
  <si>
    <t>728828</t>
  </si>
  <si>
    <t>925508</t>
  </si>
  <si>
    <t>728178</t>
  </si>
  <si>
    <t>729228</t>
  </si>
  <si>
    <t>568191</t>
  </si>
  <si>
    <t>728723</t>
  </si>
  <si>
    <t>728266</t>
  </si>
  <si>
    <t>567277</t>
  </si>
  <si>
    <t>568021</t>
  </si>
  <si>
    <t>567695</t>
  </si>
  <si>
    <t>corina.mitrea@yahoo.com; lupinger.attila@gmail.com</t>
  </si>
  <si>
    <t>728530</t>
  </si>
  <si>
    <t>728338</t>
  </si>
  <si>
    <t>728274</t>
  </si>
  <si>
    <t>568175</t>
  </si>
  <si>
    <t>567373</t>
  </si>
  <si>
    <t>567814</t>
  </si>
  <si>
    <t>Cabinet med.fam.  dr. Mester-Nagy Levente</t>
  </si>
  <si>
    <t>567293</t>
  </si>
  <si>
    <t>925540</t>
  </si>
  <si>
    <t>567951</t>
  </si>
  <si>
    <t>925188</t>
  </si>
  <si>
    <t>567092</t>
  </si>
  <si>
    <t>568101</t>
  </si>
  <si>
    <t>729324</t>
  </si>
  <si>
    <t>568038</t>
  </si>
  <si>
    <t>568054</t>
  </si>
  <si>
    <t>568046</t>
  </si>
  <si>
    <t>Cabinet de medicina generală Dr. Péter László</t>
  </si>
  <si>
    <t>925741</t>
  </si>
  <si>
    <t>977321</t>
  </si>
  <si>
    <t>568480</t>
  </si>
  <si>
    <t>567775</t>
  </si>
  <si>
    <t>567164</t>
  </si>
  <si>
    <t>S.C. LIAMEDIC S.R.L.</t>
  </si>
  <si>
    <t>lili.rotaru21@gmail.com</t>
  </si>
  <si>
    <t>567783</t>
  </si>
  <si>
    <t>567701</t>
  </si>
  <si>
    <t>567404</t>
  </si>
  <si>
    <t>Cabinet MED. - FAM. "FELIX"</t>
  </si>
  <si>
    <t>568288</t>
  </si>
  <si>
    <t>567863</t>
  </si>
  <si>
    <t>729107</t>
  </si>
  <si>
    <t>728916</t>
  </si>
  <si>
    <t>729293</t>
  </si>
  <si>
    <t>567084</t>
  </si>
  <si>
    <t>568214</t>
  </si>
  <si>
    <t>567888</t>
  </si>
  <si>
    <t>728893</t>
  </si>
  <si>
    <t>567197</t>
  </si>
  <si>
    <t>568497</t>
  </si>
  <si>
    <t>568302</t>
  </si>
  <si>
    <t>728860</t>
  </si>
  <si>
    <t>567806</t>
  </si>
  <si>
    <t>728258</t>
  </si>
  <si>
    <t>567131</t>
  </si>
  <si>
    <t>567855</t>
  </si>
  <si>
    <t>728354</t>
  </si>
  <si>
    <t>cim</t>
  </si>
  <si>
    <t>abrahamildiko27@gmail.com</t>
  </si>
  <si>
    <t>ralu72her@yahoo.com</t>
  </si>
  <si>
    <t>0752-206678</t>
  </si>
  <si>
    <t>bederboglarka@yahoo.com</t>
  </si>
  <si>
    <t>527085 Dobârlău str. Principală nr. 237</t>
  </si>
  <si>
    <t>S.C. SIC-HEALTH S.R.L.</t>
  </si>
  <si>
    <t>0752-100445</t>
  </si>
  <si>
    <t>0267-346665</t>
  </si>
  <si>
    <t>Cabinet MED-FAM Dr. Ördög</t>
  </si>
  <si>
    <t>527115 Micfalău nr. 166</t>
  </si>
  <si>
    <t>drparajanos@gmail.com</t>
  </si>
  <si>
    <t>pasztori.izabella@yahoo.com</t>
  </si>
  <si>
    <t>0367-881031</t>
  </si>
  <si>
    <t>regenihajnalka@yahoo.com</t>
  </si>
  <si>
    <t>drszaboe88@gmail.com</t>
  </si>
  <si>
    <t>cabinetszilagyi@gmail.com</t>
  </si>
  <si>
    <t>Todor Camelia Sabina</t>
  </si>
  <si>
    <t>925292</t>
  </si>
  <si>
    <t>Cabinet de medicină de familie dr. Todor</t>
  </si>
  <si>
    <t>0747-232388</t>
  </si>
  <si>
    <t>527101 Iarăș nr. 71</t>
  </si>
  <si>
    <t>0745-497785</t>
  </si>
  <si>
    <t>0267- 377569</t>
  </si>
  <si>
    <t>525103 Căpeni str. Pincipală nr.345</t>
  </si>
  <si>
    <t>525105 Racoşul de Sus nr.90</t>
  </si>
  <si>
    <t>Cabinet "Med-fam. Dr. Antohi"</t>
  </si>
  <si>
    <t>527175 Vâcele nr.206</t>
  </si>
  <si>
    <t>527170 Valea Mare nr.319</t>
  </si>
  <si>
    <t>977627</t>
  </si>
  <si>
    <t>cmf_dr_ordog@yahoo.com</t>
  </si>
  <si>
    <t>T53461</t>
  </si>
  <si>
    <t>serbanfelicia50@yahoo.com</t>
  </si>
  <si>
    <t>Cheltuielile se referă la anul financiar 2020, sumele se vor raporta în mii lei!</t>
  </si>
  <si>
    <r>
      <t xml:space="preserve">16. Cheltuielile unităților sanitare care acordă asistență medicală ambulatorie, </t>
    </r>
    <r>
      <rPr>
        <b/>
        <sz val="10"/>
        <color indexed="10"/>
        <rFont val="Calibri"/>
        <family val="2"/>
      </rPr>
      <t>în anul financiar 2020</t>
    </r>
    <r>
      <rPr>
        <b/>
        <sz val="10"/>
        <color indexed="8"/>
        <rFont val="Calibri"/>
        <family val="2"/>
      </rPr>
      <t>, pe tipuri de servicii</t>
    </r>
  </si>
  <si>
    <r>
      <t>15. Cheltuielile unităților sanitare care acorda asistență medicală ambulatorie,</t>
    </r>
    <r>
      <rPr>
        <b/>
        <sz val="10"/>
        <color indexed="10"/>
        <rFont val="Calibri"/>
        <family val="2"/>
      </rPr>
      <t xml:space="preserve"> în anul financiar 2020</t>
    </r>
    <r>
      <rPr>
        <b/>
        <sz val="10"/>
        <color indexed="8"/>
        <rFont val="Calibri"/>
        <family val="2"/>
      </rPr>
      <t xml:space="preserve">, pe surse de finanțare, categorii de cheltuieli </t>
    </r>
  </si>
  <si>
    <t>527175 Vâlcele nr.622 A</t>
  </si>
  <si>
    <t>Borbát Mihaela-Andreea</t>
  </si>
  <si>
    <t>T53976</t>
  </si>
  <si>
    <t>Cabinet medical de familie dr. Borbát Mihaela-Andreea</t>
  </si>
  <si>
    <t>andreea_borbat@yahoo.com</t>
  </si>
  <si>
    <t>S.C. AMAMED S.R.L.</t>
  </si>
  <si>
    <t>0267-347003</t>
  </si>
  <si>
    <t>imreh.annmaria@gmail.com</t>
  </si>
  <si>
    <t>Rotaru Liliana</t>
  </si>
  <si>
    <t>0746-903748</t>
  </si>
  <si>
    <t>525400 Târgu Secuiesc str. Fabricii nr. 4</t>
  </si>
  <si>
    <t>Felnőttek*</t>
  </si>
  <si>
    <t>*nők</t>
  </si>
  <si>
    <t xml:space="preserve">527070 Cernat/ Csernáton str. Principală nr. 449      </t>
  </si>
  <si>
    <t xml:space="preserve">527176 Araci/ Árapatak   nr. 464      </t>
  </si>
  <si>
    <t xml:space="preserve">525100 Baraolt/ Barót str. Baróti Szabó Dávid nr. 8      </t>
  </si>
  <si>
    <t>Cabinet medical de familie Dr. Anton Raluca</t>
  </si>
  <si>
    <t xml:space="preserve">525300 Întorsura Buzăului/ Bodzaforduló str. Mihai Viteazul nr. 150      </t>
  </si>
  <si>
    <t>0267-370448; 0771-399455</t>
  </si>
  <si>
    <t>527010 Barcani str. Pincipală nr.75</t>
  </si>
  <si>
    <t>520076 Sfântu Gheorghe/ Sepsiszentgyörgy str. 1 Decembrie 1918 bl.12 sc.D unitate comercială 3</t>
  </si>
  <si>
    <t>0267-312766</t>
  </si>
  <si>
    <t>527120 Moacşa str. Stadionului nr. 12</t>
  </si>
  <si>
    <t xml:space="preserve">525400 Târgu Secuiesc/ Kézdivásárhely str. Fabricii nr. 4      </t>
  </si>
  <si>
    <t>520089 Sfântu Gheorghe/ Sepsiszentgyörgy str. Nicolae Iorga   bl. 1-A  ap. 3</t>
  </si>
  <si>
    <t xml:space="preserve">520055 Sfântu Gheorghe/ Sepsiszentgyörgy str. Kós Károly nr. 78      </t>
  </si>
  <si>
    <t>520032 Sfântu Gheorghe/ Sepsiszentgyörgy str. Crângului nr. 12 bl. 9 sc. C ap. 3</t>
  </si>
  <si>
    <t xml:space="preserve">527060 Breţcu/ Bereck str. Gării nr. 212      </t>
  </si>
  <si>
    <t>525400 Târgu Secuiesc/ Kézdivásárhely str. Păcii nr. 21</t>
  </si>
  <si>
    <t>520081 Sfântu Gheorghe/ Sepsiszentgyörgy str. Sporturilor nr. 6 bl. 15 sc. C ap. 4</t>
  </si>
  <si>
    <t xml:space="preserve">527137 Sântiolunca/ Szentivánlaborfalva   nr. 56      </t>
  </si>
  <si>
    <t xml:space="preserve">520027 Sfântu Gheorghe/ Sepsiszentgyörgy str. Oltului nr. 12      </t>
  </si>
  <si>
    <t>525300 Întorsura Buzăului/ Bodzaforduló str. Ciucaș   bl. 10 sc. E ap. 2</t>
  </si>
  <si>
    <t xml:space="preserve">527090 Ghelinţa/ Gelence str. Principală nr. 614      </t>
  </si>
  <si>
    <t xml:space="preserve">525101 Biborţeni/ Bibarcfalva str. Principală nr. 30      </t>
  </si>
  <si>
    <t>Demeter Melinda</t>
  </si>
  <si>
    <t>T54126</t>
  </si>
  <si>
    <t>S.C. CABINET MEDICAL DE FAMILIE DR. DEMETER MELINDA S.R.L.</t>
  </si>
  <si>
    <t>520077 Sfântu Gheorghe/ Sepsiszentgyörgy str. Lt. Păiș David nr.53</t>
  </si>
  <si>
    <t>0772-099070</t>
  </si>
  <si>
    <t>demetermeli80@yahoo.com</t>
  </si>
  <si>
    <t>527130 Ozun/ Uzon str. Gábor Áron nr. 101 bl. 3   ap. 4</t>
  </si>
  <si>
    <t>525300 Întorsura Buzăului/ Bodzaforduló str. Ciucaș   bl. 10 sc. E ap. 3</t>
  </si>
  <si>
    <t xml:space="preserve">520089 Sfântu Gheorghe/ Sepsiszentgyörgy str. Nicolae Iorga   bl. 10 sc. C  </t>
  </si>
  <si>
    <t xml:space="preserve">520067 Sfântu Gheorghe/ Sepsiszentgyörgy str. Vasile Goldiș nr. 3      </t>
  </si>
  <si>
    <t xml:space="preserve">527150 Sânzieni/ Kézdiszentlélek str. Principală nr. 341      </t>
  </si>
  <si>
    <t>527080 Comandău/ Kommandó nr. 54/1</t>
  </si>
  <si>
    <t xml:space="preserve">527055 Brăduţ/ Bardóc str. Principală nr. 210      </t>
  </si>
  <si>
    <t>525400 Târgu Secuiesc/ Kézdivásárhely str. Gării   bl. 47 sc. B ap. 2</t>
  </si>
  <si>
    <t xml:space="preserve">527070 Cernat/ Csernáton str. Principală nr. 450      </t>
  </si>
  <si>
    <t xml:space="preserve">525100 Baraolt/ Barót str. Minerilor nr. 11/A      </t>
  </si>
  <si>
    <t xml:space="preserve">527075 Chichiş/ Kökös   nr. 96      </t>
  </si>
  <si>
    <t xml:space="preserve">527035 Bodoc/ Bodok str. Principală nr. 65      </t>
  </si>
  <si>
    <t>Jakab Engya-Anikó</t>
  </si>
  <si>
    <t>T54095</t>
  </si>
  <si>
    <t>Cabinet medical de familie Dr. Jakab Engya-Anikó</t>
  </si>
  <si>
    <t>520027 Sfântu Gheorghe/ Sepsiszentgyörgy str. Oltului nr. 43 bl. 7 sc. F ap. 2</t>
  </si>
  <si>
    <t>0770-629113</t>
  </si>
  <si>
    <t>info@enmedica.ro</t>
  </si>
  <si>
    <t xml:space="preserve">527190 Zăbala/ Zabola   nr. 803/A      </t>
  </si>
  <si>
    <t xml:space="preserve">527005 Aita Mare/ Nagyajta   nr. 130      </t>
  </si>
  <si>
    <t>520068 Sfântu Gheorghe/ Sepsiszentgyörgy str. Aleea Centralei nr. 2 bl. 9 sc. C ap. 1</t>
  </si>
  <si>
    <t xml:space="preserve">527020 Băţanii Mari/ Nagybacon str. Principală nr. 474      </t>
  </si>
  <si>
    <t xml:space="preserve">525400 Târgu Secuiesc/ Kézdivásárhely str. Petőfi Sándor nr. 21      </t>
  </si>
  <si>
    <t xml:space="preserve">527030 Belin/ Bölön str. Principală nr. 6      </t>
  </si>
  <si>
    <t xml:space="preserve">525200 Covasna/ Kovászna str. Dózsa György nr. 4      </t>
  </si>
  <si>
    <t xml:space="preserve">527145 Reci/ Réty   nr. 309      </t>
  </si>
  <si>
    <t xml:space="preserve">527160 Turia/ Torja   nr. 270      </t>
  </si>
  <si>
    <t xml:space="preserve">527155 Sita Buzăului/ Szitabodza   nr. 222      </t>
  </si>
  <si>
    <t xml:space="preserve">527185 Zagon/ Zágon str. Principală nr. 105      </t>
  </si>
  <si>
    <t xml:space="preserve">520019 Sfântu Gheorghe/ Sepsiszentgyörgy str. Erege nr. 19      </t>
  </si>
  <si>
    <t xml:space="preserve">525200 Covasna/ Kovászna str. Cuza Voda nr. 15      </t>
  </si>
  <si>
    <t xml:space="preserve">525400 Târgu Secuiesc/ Kézdivásárhely str. Szacsvay János nr. 9      </t>
  </si>
  <si>
    <t>Páll Áron</t>
  </si>
  <si>
    <t>T54214</t>
  </si>
  <si>
    <t>S.C. PALL HEALTHCARE S.R.L.</t>
  </si>
  <si>
    <t>525400 Târgu Secuiesc/ Kézdivásárhely str. Păcii nr. 21     ap. 1</t>
  </si>
  <si>
    <t>pall.healthcare.kezdi@gmail.com</t>
  </si>
  <si>
    <t xml:space="preserve">527155 Sita Buzăului/ Szitabodza str. Principală nr. 222      </t>
  </si>
  <si>
    <t xml:space="preserve">527105 Ilieni/ Ilyefalva   nr. 222      </t>
  </si>
  <si>
    <t xml:space="preserve">527095 Ghidfalău/ Gidófalva str. Principală nr. 148      </t>
  </si>
  <si>
    <t xml:space="preserve">527010 Barcani/ Zágonbárkány str. Principală nr. 271      </t>
  </si>
  <si>
    <t xml:space="preserve">525400 Târgu Secuiesc/ Kézdivásárhely str. Nicolae Bălcescu nr. 1      </t>
  </si>
  <si>
    <t xml:space="preserve">525200 Covasna/ Kovászna str. Ștefan cel Mare nr. 22      </t>
  </si>
  <si>
    <t xml:space="preserve">527116 Bixad/ Bükszád str. Principală nr. 558      </t>
  </si>
  <si>
    <t>525200 Covasna/ Kovászna str. Gheorghe Doja nr. 2     ap. 3</t>
  </si>
  <si>
    <t xml:space="preserve">525400 Târgu Secuiesc/ Kézdivásárhely str. Gării nr. 12      </t>
  </si>
  <si>
    <t>Shaik-Virginás Beáta</t>
  </si>
  <si>
    <t>T54070</t>
  </si>
  <si>
    <t>Cabinet medical de familie Dr. Virginás S. Beáta</t>
  </si>
  <si>
    <t>0745-125905; 0748-930476</t>
  </si>
  <si>
    <t>doctorbeata@gmail.com</t>
  </si>
  <si>
    <t xml:space="preserve">527125 Ojdula/ Ozsdola str. Principală nr. 120      </t>
  </si>
  <si>
    <t>520089 Sfântu Gheorghe/ Sepsiszentgyörgy str. Nicolae Iorga nr. 14 bl. 13 sc. C ap. 3</t>
  </si>
  <si>
    <t xml:space="preserve">527060 Breţcu/ Bereck str. Principală nr. 7      </t>
  </si>
  <si>
    <t xml:space="preserve">527165 Valea Crişului/ Kőröspatak   nr. 177      </t>
  </si>
  <si>
    <t>520031 Sfântu Gheorghe/ Sepsiszentgyörgy str. Textiliștilor nr. 1 bl. 1   ap. 3</t>
  </si>
  <si>
    <t>525400 Târgu Secuiesc/ Kézdivásárhely str. Fabricii nr. 4</t>
  </si>
  <si>
    <t xml:space="preserve">527180 Vârghiş/ Vargyas str. Principală nr. 48      </t>
  </si>
  <si>
    <t xml:space="preserve">525100 Baraolt/ Barót str. Kossuth Lajos nr. 124      </t>
  </si>
  <si>
    <t xml:space="preserve">527100 Hăghig/ Hídvég str. Principală nr. 289      </t>
  </si>
  <si>
    <t xml:space="preserve">527065 Târgu Secuiesc/ Kézdivásárhely str. Fabricii nr. 374      </t>
  </si>
  <si>
    <t xml:space="preserve">520024 Sfântu Gheorghe/ Sepsiszentgyörgy str. Lázár Mihály (acces prin str.Pescarilor) nr. 2      </t>
  </si>
  <si>
    <t>520076 Sfântu Gheorghe/ Sepsiszentgyörgy str. 1 Decembrie 1918   bl. 12 sc. D ap. unitate comercială 3</t>
  </si>
  <si>
    <t xml:space="preserve">520024 Sfântu Gheorghe/ Sepsiszentgyörgy str. Nicolae Bălcescu nr. 9/A      </t>
  </si>
  <si>
    <r>
      <t>Mellékelve küldjük rendelője 2023. évi tevékenységére vonatkozó űrlapokat. 
Tisztelettel kérjük, kitöltve visszajuttatni hozzánk</t>
    </r>
    <r>
      <rPr>
        <b/>
        <i/>
        <sz val="11"/>
        <rFont val="Calibri"/>
        <family val="2"/>
      </rPr>
      <t xml:space="preserve"> 2024. január 20-ig</t>
    </r>
    <r>
      <rPr>
        <i/>
        <sz val="11"/>
        <rFont val="Calibri"/>
        <family val="2"/>
      </rPr>
      <t>.</t>
    </r>
  </si>
  <si>
    <t>1. Volt-e szerződése az Egészségügyi Biztosító Pénztárral a 2023-es évre?</t>
  </si>
  <si>
    <r>
      <t xml:space="preserve">14. Egészségügyi egységek költségvetése, </t>
    </r>
    <r>
      <rPr>
        <b/>
        <sz val="10"/>
        <color indexed="10"/>
        <rFont val="Calibri"/>
        <family val="2"/>
      </rPr>
      <t>a 2022-es pénzügyi évben</t>
    </r>
    <r>
      <rPr>
        <b/>
        <sz val="10"/>
        <color indexed="8"/>
        <rFont val="Calibri"/>
        <family val="2"/>
      </rPr>
      <t>, finanszírozási források , költségi kategóriák alapján</t>
    </r>
  </si>
  <si>
    <r>
      <t xml:space="preserve">15. Egészségügyi egységek költségvetése, </t>
    </r>
    <r>
      <rPr>
        <b/>
        <sz val="10"/>
        <color indexed="10"/>
        <rFont val="Calibri"/>
        <family val="2"/>
      </rPr>
      <t>a 2022-es pénzügyi évben</t>
    </r>
    <r>
      <rPr>
        <b/>
        <sz val="10"/>
        <color indexed="8"/>
        <rFont val="Calibri"/>
        <family val="2"/>
      </rPr>
      <t>, szolgáltatások típusa alapján</t>
    </r>
  </si>
  <si>
    <t>FIGYELEM!! A költségvetés a 2022-ben leadott mérlegbeszámoló alapján a 2022-es évre vonatkozik!</t>
  </si>
  <si>
    <t>csurulyagabriella@yahoo.com</t>
  </si>
  <si>
    <t>525101brigitta@gmail.com</t>
  </si>
  <si>
    <t>fintairma62@gmail.com</t>
  </si>
  <si>
    <t>todorcamelia73@gmail.com</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</si>
</sst>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Igen&quot;;&quot;Igen&quot;;&quot;Nem&quot;"/>
    <numFmt numFmtId="183" formatCode="&quot;Igaz&quot;;&quot;Igaz&quot;;&quot;Hamis&quot;"/>
    <numFmt numFmtId="184" formatCode="&quot;Be&quot;;&quot;Be&quot;;&quot;Ki&quot;"/>
    <numFmt numFmtId="185" formatCode="[$€-2]\ #\ ##,000_);[Red]\([$€-2]\ #\ ##,000\)"/>
    <numFmt numFmtId="186" formatCode="&quot;H-&quot;0000"/>
    <numFmt numFmtId="187" formatCode="000\-00\-0000"/>
    <numFmt numFmtId="188" formatCode="yyyy\-mm\-dd"/>
    <numFmt numFmtId="189" formatCode="00000"/>
    <numFmt numFmtId="190" formatCode="0;[Red]0"/>
    <numFmt numFmtId="191" formatCode="[$-418]dddd\,\ d\ mmmm\ yyyy"/>
  </numFmts>
  <fonts count="92">
    <font>
      <sz val="11"/>
      <color theme="1"/>
      <name val="Calibri"/>
      <family val="2"/>
    </font>
    <font>
      <sz val="11"/>
      <color indexed="8"/>
      <name val="Calibri"/>
      <family val="2"/>
    </font>
    <font>
      <sz val="10"/>
      <name val="Times New Roman"/>
      <family val="1"/>
    </font>
    <fon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Calibri"/>
      <family val="2"/>
    </font>
    <font>
      <b/>
      <sz val="10"/>
      <color indexed="8"/>
      <name val="Calibri"/>
      <family val="2"/>
    </font>
    <font>
      <i/>
      <sz val="11"/>
      <name val="Calibri"/>
      <family val="2"/>
    </font>
    <font>
      <b/>
      <sz val="10"/>
      <color indexed="10"/>
      <name val="Calibri"/>
      <family val="2"/>
    </font>
    <font>
      <b/>
      <i/>
      <sz val="11"/>
      <name val="Calibri"/>
      <family val="2"/>
    </font>
    <font>
      <sz val="10"/>
      <color indexed="62"/>
      <name val="Calibri"/>
      <family val="2"/>
    </font>
    <font>
      <b/>
      <sz val="10"/>
      <color indexed="62"/>
      <name val="Calibri"/>
      <family val="2"/>
    </font>
    <font>
      <b/>
      <sz val="11"/>
      <color indexed="10"/>
      <name val="Calibri"/>
      <family val="2"/>
    </font>
    <font>
      <sz val="10"/>
      <color indexed="8"/>
      <name val="Arial"/>
      <family val="2"/>
    </font>
    <font>
      <u val="single"/>
      <sz val="11"/>
      <color indexed="20"/>
      <name val="Calibri"/>
      <family val="2"/>
    </font>
    <font>
      <u val="single"/>
      <sz val="11"/>
      <color indexed="12"/>
      <name val="Calibri"/>
      <family val="2"/>
    </font>
    <font>
      <sz val="10"/>
      <color indexed="8"/>
      <name val="Times New Roman"/>
      <family val="1"/>
    </font>
    <font>
      <b/>
      <sz val="10"/>
      <name val="Calibri"/>
      <family val="2"/>
    </font>
    <font>
      <sz val="10"/>
      <color indexed="10"/>
      <name val="Calibri"/>
      <family val="2"/>
    </font>
    <font>
      <sz val="8"/>
      <color indexed="10"/>
      <name val="Calibri"/>
      <family val="2"/>
    </font>
    <font>
      <i/>
      <sz val="10"/>
      <color indexed="23"/>
      <name val="Calibri"/>
      <family val="2"/>
    </font>
    <font>
      <sz val="9"/>
      <color indexed="8"/>
      <name val="Calibri"/>
      <family val="2"/>
    </font>
    <font>
      <sz val="8"/>
      <color indexed="8"/>
      <name val="Calibri"/>
      <family val="2"/>
    </font>
    <font>
      <sz val="9"/>
      <color indexed="62"/>
      <name val="Calibri"/>
      <family val="2"/>
    </font>
    <font>
      <b/>
      <sz val="9"/>
      <color indexed="8"/>
      <name val="Calibri"/>
      <family val="2"/>
    </font>
    <font>
      <sz val="8"/>
      <name val="Calibri"/>
      <family val="2"/>
    </font>
    <font>
      <b/>
      <sz val="8"/>
      <color indexed="8"/>
      <name val="Calibri"/>
      <family val="2"/>
    </font>
    <font>
      <sz val="10"/>
      <name val="Calibri"/>
      <family val="2"/>
    </font>
    <font>
      <b/>
      <sz val="11"/>
      <color indexed="62"/>
      <name val="Calibri"/>
      <family val="2"/>
    </font>
    <font>
      <sz val="10"/>
      <color indexed="9"/>
      <name val="Calibri"/>
      <family val="2"/>
    </font>
    <font>
      <b/>
      <u val="single"/>
      <sz val="11"/>
      <color indexed="8"/>
      <name val="Calibri"/>
      <family val="2"/>
    </font>
    <font>
      <b/>
      <sz val="10"/>
      <color indexed="8"/>
      <name val="Times New Roman"/>
      <family val="1"/>
    </font>
    <font>
      <b/>
      <sz val="10"/>
      <color indexed="63"/>
      <name val="Calibri"/>
      <family val="2"/>
    </font>
    <font>
      <sz val="8"/>
      <color indexed="9"/>
      <name val="Calibri"/>
      <family val="2"/>
    </font>
    <font>
      <b/>
      <sz val="8"/>
      <color indexed="9"/>
      <name val="Calibri"/>
      <family val="2"/>
    </font>
    <font>
      <b/>
      <sz val="9"/>
      <color indexed="6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Calibri"/>
      <family val="2"/>
    </font>
    <font>
      <sz val="8"/>
      <color rgb="FFFF0000"/>
      <name val="Calibri"/>
      <family val="2"/>
    </font>
    <font>
      <i/>
      <sz val="10"/>
      <color rgb="FF7F7F7F"/>
      <name val="Calibri"/>
      <family val="2"/>
    </font>
    <font>
      <sz val="10"/>
      <color rgb="FF3F3F76"/>
      <name val="Calibri"/>
      <family val="2"/>
    </font>
    <font>
      <b/>
      <sz val="10"/>
      <color theme="1"/>
      <name val="Calibri"/>
      <family val="2"/>
    </font>
    <font>
      <sz val="9"/>
      <color theme="1"/>
      <name val="Calibri"/>
      <family val="2"/>
    </font>
    <font>
      <sz val="10"/>
      <color theme="1"/>
      <name val="Calibri"/>
      <family val="2"/>
    </font>
    <font>
      <sz val="8"/>
      <color theme="1"/>
      <name val="Calibri"/>
      <family val="2"/>
    </font>
    <font>
      <sz val="9"/>
      <color rgb="FF3F3F76"/>
      <name val="Calibri"/>
      <family val="2"/>
    </font>
    <font>
      <b/>
      <sz val="9"/>
      <color theme="1"/>
      <name val="Calibri"/>
      <family val="2"/>
    </font>
    <font>
      <b/>
      <sz val="8"/>
      <color theme="1"/>
      <name val="Calibri"/>
      <family val="2"/>
    </font>
    <font>
      <b/>
      <sz val="11"/>
      <color rgb="FF3F3F76"/>
      <name val="Calibri"/>
      <family val="2"/>
    </font>
    <font>
      <b/>
      <sz val="11"/>
      <color rgb="FFFF0000"/>
      <name val="Calibri"/>
      <family val="2"/>
    </font>
    <font>
      <b/>
      <u val="single"/>
      <sz val="11"/>
      <color theme="1"/>
      <name val="Calibri"/>
      <family val="2"/>
    </font>
    <font>
      <b/>
      <sz val="10"/>
      <color theme="1"/>
      <name val="Times New Roman"/>
      <family val="1"/>
    </font>
    <font>
      <b/>
      <sz val="10"/>
      <color rgb="FF3F3F3F"/>
      <name val="Calibri"/>
      <family val="2"/>
    </font>
    <font>
      <b/>
      <sz val="11"/>
      <color theme="1" tint="0.34999001026153564"/>
      <name val="Calibri"/>
      <family val="2"/>
    </font>
    <font>
      <sz val="8"/>
      <color theme="0"/>
      <name val="Calibri"/>
      <family val="2"/>
    </font>
    <font>
      <sz val="10"/>
      <color theme="0"/>
      <name val="Calibri"/>
      <family val="2"/>
    </font>
    <font>
      <b/>
      <sz val="8"/>
      <color theme="0"/>
      <name val="Calibri"/>
      <family val="2"/>
    </font>
    <font>
      <b/>
      <sz val="9"/>
      <color rgb="FF3F3F76"/>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theme="6"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color rgb="FF7F7F7F"/>
      </left>
      <right style="thin">
        <color rgb="FF7F7F7F"/>
      </right>
      <top style="thin">
        <color rgb="FF7F7F7F"/>
      </top>
      <bottom>
        <color indexed="63"/>
      </bottom>
    </border>
    <border>
      <left style="thin">
        <color rgb="FF7F7F7F"/>
      </left>
      <right style="thin">
        <color rgb="FF7F7F7F"/>
      </right>
      <top>
        <color indexed="63"/>
      </top>
      <bottom style="thin">
        <color rgb="FF7F7F7F"/>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indexed="8"/>
      </left>
      <right style="thin">
        <color indexed="8"/>
      </right>
      <top style="thin">
        <color indexed="8"/>
      </top>
      <bottom style="thin">
        <color indexed="8"/>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rgb="FF7F7F7F"/>
      </left>
      <right style="thin">
        <color rgb="FF7F7F7F"/>
      </right>
      <top>
        <color indexed="63"/>
      </top>
      <bottom>
        <color indexed="63"/>
      </bottom>
    </border>
    <border>
      <left style="thin">
        <color rgb="FF7F7F7F"/>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color indexed="63"/>
      </left>
      <right>
        <color indexed="63"/>
      </right>
      <top style="thin">
        <color rgb="FF7F7F7F"/>
      </top>
      <bottom style="thin">
        <color rgb="FF7F7F7F"/>
      </bottom>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3" fillId="40" borderId="0" applyNumberFormat="0" applyBorder="0" applyAlignment="0" applyProtection="0"/>
    <xf numFmtId="0" fontId="5" fillId="7" borderId="1" applyNumberFormat="0" applyAlignment="0" applyProtection="0"/>
    <xf numFmtId="0" fontId="54" fillId="41" borderId="2" applyNumberFormat="0" applyAlignment="0" applyProtection="0"/>
    <xf numFmtId="0" fontId="55" fillId="4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43" borderId="7" applyNumberFormat="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58" fillId="4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12" fillId="0" borderId="11" applyNumberFormat="0" applyFill="0" applyAlignment="0" applyProtection="0"/>
    <xf numFmtId="0" fontId="62" fillId="0" borderId="0" applyNumberFormat="0" applyFill="0" applyBorder="0" applyAlignment="0" applyProtection="0"/>
    <xf numFmtId="0" fontId="63" fillId="45" borderId="2" applyNumberFormat="0" applyAlignment="0" applyProtection="0"/>
    <xf numFmtId="0" fontId="1" fillId="46" borderId="12" applyNumberFormat="0" applyAlignment="0" applyProtection="0"/>
    <xf numFmtId="0" fontId="0" fillId="47" borderId="13" applyNumberFormat="0" applyFont="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51" borderId="0" applyNumberFormat="0" applyBorder="0" applyAlignment="0" applyProtection="0"/>
    <xf numFmtId="0" fontId="13" fillId="4" borderId="0" applyNumberFormat="0" applyBorder="0" applyAlignment="0" applyProtection="0"/>
    <xf numFmtId="0" fontId="14" fillId="52" borderId="14" applyNumberFormat="0" applyAlignment="0" applyProtection="0"/>
    <xf numFmtId="0" fontId="64" fillId="0" borderId="15" applyNumberFormat="0" applyFill="0" applyAlignment="0" applyProtection="0"/>
    <xf numFmtId="0" fontId="15" fillId="0" borderId="0" applyNumberFormat="0" applyFill="0" applyBorder="0" applyAlignment="0" applyProtection="0"/>
    <xf numFmtId="0" fontId="65" fillId="53" borderId="0" applyNumberFormat="0" applyBorder="0" applyAlignment="0" applyProtection="0"/>
    <xf numFmtId="0" fontId="3"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1" fillId="47" borderId="13" applyNumberFormat="0" applyFont="0" applyAlignment="0" applyProtection="0"/>
    <xf numFmtId="0" fontId="16" fillId="0" borderId="16" applyNumberFormat="0" applyFill="0" applyAlignment="0" applyProtection="0"/>
    <xf numFmtId="0" fontId="66" fillId="41" borderId="17" applyNumberFormat="0" applyAlignment="0" applyProtection="0"/>
    <xf numFmtId="9" fontId="1" fillId="0" borderId="0" applyFont="0" applyFill="0" applyBorder="0" applyAlignment="0" applyProtection="0"/>
    <xf numFmtId="0" fontId="17" fillId="3" borderId="0" applyNumberFormat="0" applyBorder="0" applyAlignment="0" applyProtection="0"/>
    <xf numFmtId="0" fontId="18" fillId="54" borderId="0" applyNumberFormat="0" applyBorder="0" applyAlignment="0" applyProtection="0"/>
    <xf numFmtId="0" fontId="19" fillId="52" borderId="1" applyNumberFormat="0" applyAlignment="0" applyProtection="0"/>
    <xf numFmtId="0" fontId="67" fillId="0" borderId="0" applyNumberFormat="0" applyFill="0" applyBorder="0" applyAlignment="0" applyProtection="0"/>
    <xf numFmtId="0" fontId="68" fillId="0" borderId="18" applyNumberFormat="0" applyFill="0" applyAlignment="0" applyProtection="0"/>
    <xf numFmtId="0" fontId="69" fillId="0" borderId="0" applyNumberFormat="0" applyFill="0" applyBorder="0" applyAlignment="0" applyProtection="0"/>
  </cellStyleXfs>
  <cellXfs count="348">
    <xf numFmtId="0" fontId="0" fillId="0" borderId="0" xfId="0" applyFont="1" applyAlignment="1">
      <alignment/>
    </xf>
    <xf numFmtId="0" fontId="2" fillId="0" borderId="0" xfId="0" applyFont="1" applyBorder="1" applyAlignment="1">
      <alignment wrapText="1"/>
    </xf>
    <xf numFmtId="0" fontId="2" fillId="0" borderId="0" xfId="0" applyFont="1" applyBorder="1" applyAlignment="1" quotePrefix="1">
      <alignment horizontal="left" wrapText="1"/>
    </xf>
    <xf numFmtId="0" fontId="0" fillId="0" borderId="0" xfId="0" applyAlignment="1">
      <alignment vertical="center"/>
    </xf>
    <xf numFmtId="0" fontId="70" fillId="0" borderId="19" xfId="0" applyFont="1" applyBorder="1" applyAlignment="1">
      <alignment vertical="center" wrapText="1"/>
    </xf>
    <xf numFmtId="0" fontId="70" fillId="0" borderId="0" xfId="0" applyFont="1" applyAlignment="1">
      <alignment/>
    </xf>
    <xf numFmtId="0" fontId="22" fillId="0" borderId="0" xfId="71" applyFont="1" applyAlignment="1">
      <alignment/>
    </xf>
    <xf numFmtId="1" fontId="32" fillId="0" borderId="0" xfId="95" applyNumberFormat="1" applyFont="1" applyProtection="1">
      <alignment/>
      <protection/>
    </xf>
    <xf numFmtId="0" fontId="20" fillId="0" borderId="0" xfId="0" applyFont="1" applyAlignment="1" applyProtection="1">
      <alignment/>
      <protection/>
    </xf>
    <xf numFmtId="0" fontId="21" fillId="0" borderId="0" xfId="0" applyFont="1" applyBorder="1" applyAlignment="1" applyProtection="1">
      <alignment/>
      <protection/>
    </xf>
    <xf numFmtId="1"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21" fillId="0" borderId="0" xfId="0" applyFont="1" applyAlignment="1" applyProtection="1">
      <alignment/>
      <protection/>
    </xf>
    <xf numFmtId="0" fontId="33" fillId="0" borderId="0" xfId="0" applyFont="1" applyAlignment="1" applyProtection="1">
      <alignment/>
      <protection/>
    </xf>
    <xf numFmtId="0" fontId="71" fillId="0" borderId="0" xfId="0" applyFont="1" applyAlignment="1" applyProtection="1">
      <alignment/>
      <protection/>
    </xf>
    <xf numFmtId="0" fontId="21" fillId="0" borderId="0" xfId="0" applyFont="1" applyAlignment="1" applyProtection="1">
      <alignment horizontal="left"/>
      <protection/>
    </xf>
    <xf numFmtId="0" fontId="20" fillId="0" borderId="0" xfId="0" applyFont="1" applyAlignment="1" applyProtection="1">
      <alignment horizontal="right"/>
      <protection/>
    </xf>
    <xf numFmtId="0" fontId="72" fillId="0" borderId="0" xfId="0" applyFont="1" applyAlignment="1" applyProtection="1">
      <alignment/>
      <protection/>
    </xf>
    <xf numFmtId="0" fontId="73" fillId="0" borderId="0" xfId="71" applyFont="1" applyAlignment="1" applyProtection="1">
      <alignment/>
      <protection/>
    </xf>
    <xf numFmtId="0" fontId="74" fillId="45" borderId="2" xfId="81" applyFont="1" applyAlignment="1" applyProtection="1">
      <alignment/>
      <protection locked="0"/>
    </xf>
    <xf numFmtId="1" fontId="74" fillId="45" borderId="2" xfId="81" applyNumberFormat="1" applyFont="1" applyAlignment="1" applyProtection="1">
      <alignment/>
      <protection locked="0"/>
    </xf>
    <xf numFmtId="0" fontId="21" fillId="0" borderId="0" xfId="0" applyFont="1" applyFill="1" applyBorder="1" applyAlignment="1" applyProtection="1">
      <alignment/>
      <protection/>
    </xf>
    <xf numFmtId="0" fontId="20" fillId="0" borderId="0" xfId="0" applyFont="1" applyBorder="1" applyAlignment="1" applyProtection="1">
      <alignment horizontal="right" vertical="top" wrapText="1"/>
      <protection/>
    </xf>
    <xf numFmtId="0" fontId="74" fillId="0" borderId="2" xfId="81" applyFont="1" applyFill="1" applyAlignment="1" applyProtection="1">
      <alignment/>
      <protection/>
    </xf>
    <xf numFmtId="0" fontId="74" fillId="0" borderId="2" xfId="81" applyFont="1" applyFill="1" applyAlignment="1" applyProtection="1">
      <alignment vertical="top" wrapText="1"/>
      <protection/>
    </xf>
    <xf numFmtId="1" fontId="74" fillId="45" borderId="2" xfId="81" applyNumberFormat="1" applyFont="1" applyAlignment="1" applyProtection="1">
      <alignment horizontal="right" wrapText="1"/>
      <protection locked="0"/>
    </xf>
    <xf numFmtId="1" fontId="21" fillId="0" borderId="0" xfId="0" applyNumberFormat="1" applyFont="1" applyFill="1" applyBorder="1" applyAlignment="1" applyProtection="1">
      <alignment/>
      <protection/>
    </xf>
    <xf numFmtId="0" fontId="23" fillId="0" borderId="0" xfId="0" applyFont="1" applyAlignment="1" applyProtection="1">
      <alignment horizontal="left"/>
      <protection/>
    </xf>
    <xf numFmtId="0" fontId="20" fillId="0" borderId="0" xfId="0" applyFont="1" applyAlignment="1" applyProtection="1">
      <alignment horizontal="center"/>
      <protection/>
    </xf>
    <xf numFmtId="0" fontId="20" fillId="0" borderId="0" xfId="0" applyFont="1" applyBorder="1" applyAlignment="1" applyProtection="1">
      <alignment wrapText="1"/>
      <protection/>
    </xf>
    <xf numFmtId="0" fontId="20" fillId="0" borderId="0" xfId="0" applyFont="1" applyFill="1" applyBorder="1" applyAlignment="1" applyProtection="1">
      <alignment vertical="center" wrapText="1"/>
      <protection/>
    </xf>
    <xf numFmtId="0" fontId="20" fillId="0" borderId="0" xfId="0" applyFont="1" applyAlignment="1" applyProtection="1">
      <alignment wrapText="1"/>
      <protection/>
    </xf>
    <xf numFmtId="0" fontId="20" fillId="0" borderId="0" xfId="0" applyFont="1" applyFill="1" applyBorder="1" applyAlignment="1" applyProtection="1">
      <alignment wrapText="1"/>
      <protection/>
    </xf>
    <xf numFmtId="0" fontId="74" fillId="0" borderId="2" xfId="81" applyFont="1" applyFill="1" applyAlignment="1" applyProtection="1">
      <alignment wrapText="1"/>
      <protection/>
    </xf>
    <xf numFmtId="0" fontId="74" fillId="0" borderId="2" xfId="81" applyFont="1" applyFill="1" applyAlignment="1" applyProtection="1">
      <alignment vertical="top" wrapText="1"/>
      <protection/>
    </xf>
    <xf numFmtId="1" fontId="74" fillId="45" borderId="2" xfId="81" applyNumberFormat="1" applyFont="1" applyAlignment="1" applyProtection="1">
      <alignment horizontal="right" wrapText="1"/>
      <protection locked="0"/>
    </xf>
    <xf numFmtId="1" fontId="74" fillId="45" borderId="2" xfId="81" applyNumberFormat="1" applyFont="1" applyAlignment="1" applyProtection="1">
      <alignment wrapText="1"/>
      <protection locked="0"/>
    </xf>
    <xf numFmtId="0" fontId="75" fillId="0" borderId="0" xfId="0" applyFont="1" applyAlignment="1" applyProtection="1">
      <alignment/>
      <protection/>
    </xf>
    <xf numFmtId="0" fontId="0" fillId="0" borderId="0" xfId="0" applyFont="1" applyAlignment="1" applyProtection="1">
      <alignment/>
      <protection/>
    </xf>
    <xf numFmtId="0" fontId="76" fillId="0" borderId="0" xfId="0" applyFont="1" applyAlignment="1" applyProtection="1">
      <alignment/>
      <protection/>
    </xf>
    <xf numFmtId="0" fontId="77" fillId="0" borderId="0" xfId="0" applyFont="1" applyAlignment="1" applyProtection="1">
      <alignment/>
      <protection/>
    </xf>
    <xf numFmtId="0" fontId="78" fillId="0" borderId="0" xfId="0" applyFont="1" applyAlignment="1" applyProtection="1">
      <alignment/>
      <protection/>
    </xf>
    <xf numFmtId="0" fontId="79" fillId="45" borderId="2" xfId="81" applyFont="1" applyAlignment="1" applyProtection="1">
      <alignment horizontal="left" vertical="top" wrapText="1"/>
      <protection locked="0"/>
    </xf>
    <xf numFmtId="49" fontId="79" fillId="45" borderId="2" xfId="81" applyNumberFormat="1" applyFont="1" applyAlignment="1" applyProtection="1">
      <alignment horizontal="left" vertical="top" wrapText="1"/>
      <protection locked="0"/>
    </xf>
    <xf numFmtId="0" fontId="79" fillId="45" borderId="2" xfId="81" applyFont="1" applyAlignment="1" applyProtection="1">
      <alignment horizontal="left" vertical="top" wrapText="1"/>
      <protection locked="0"/>
    </xf>
    <xf numFmtId="49" fontId="63" fillId="45" borderId="2" xfId="81" applyNumberFormat="1" applyAlignment="1" applyProtection="1">
      <alignment horizontal="left" vertical="top" wrapText="1"/>
      <protection locked="0"/>
    </xf>
    <xf numFmtId="0" fontId="75" fillId="0" borderId="0" xfId="0" applyFont="1" applyFill="1" applyBorder="1" applyAlignment="1" applyProtection="1">
      <alignment horizontal="lef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wrapText="1"/>
      <protection/>
    </xf>
    <xf numFmtId="0" fontId="78" fillId="0" borderId="0" xfId="0" applyFont="1" applyFill="1" applyBorder="1" applyAlignment="1" applyProtection="1">
      <alignment/>
      <protection/>
    </xf>
    <xf numFmtId="0" fontId="77" fillId="0" borderId="0" xfId="0" applyFont="1" applyFill="1" applyBorder="1" applyAlignment="1" applyProtection="1">
      <alignment vertical="center"/>
      <protection/>
    </xf>
    <xf numFmtId="0" fontId="77" fillId="0" borderId="0" xfId="0" applyFont="1" applyBorder="1" applyAlignment="1" applyProtection="1">
      <alignment vertical="center"/>
      <protection/>
    </xf>
    <xf numFmtId="0" fontId="77" fillId="0" borderId="0" xfId="0" applyFont="1" applyFill="1" applyBorder="1" applyAlignment="1" applyProtection="1">
      <alignment vertical="center" wrapText="1"/>
      <protection/>
    </xf>
    <xf numFmtId="49" fontId="78" fillId="0" borderId="0" xfId="0" applyNumberFormat="1" applyFont="1" applyFill="1" applyBorder="1" applyAlignment="1" applyProtection="1">
      <alignment/>
      <protection/>
    </xf>
    <xf numFmtId="0" fontId="0" fillId="0" borderId="19" xfId="0" applyFont="1" applyBorder="1" applyAlignment="1" applyProtection="1">
      <alignment vertical="center" textRotation="90" wrapText="1"/>
      <protection/>
    </xf>
    <xf numFmtId="0" fontId="80" fillId="0" borderId="19" xfId="0" applyFont="1" applyBorder="1" applyAlignment="1" applyProtection="1">
      <alignment horizontal="center" vertical="center" wrapText="1"/>
      <protection/>
    </xf>
    <xf numFmtId="0" fontId="77" fillId="0" borderId="19" xfId="0" applyFont="1" applyBorder="1" applyAlignment="1" applyProtection="1">
      <alignment vertical="center" wrapText="1"/>
      <protection/>
    </xf>
    <xf numFmtId="0" fontId="77" fillId="0" borderId="0" xfId="0" applyFont="1" applyBorder="1" applyAlignment="1" applyProtection="1">
      <alignment vertical="center" wrapText="1"/>
      <protection/>
    </xf>
    <xf numFmtId="0" fontId="80" fillId="0" borderId="19" xfId="0" applyFont="1" applyBorder="1" applyAlignment="1" applyProtection="1">
      <alignment vertical="center" wrapText="1"/>
      <protection/>
    </xf>
    <xf numFmtId="0" fontId="77" fillId="0" borderId="19" xfId="0" applyFont="1" applyFill="1" applyBorder="1" applyAlignment="1" applyProtection="1">
      <alignment vertical="center" wrapText="1"/>
      <protection/>
    </xf>
    <xf numFmtId="0" fontId="77" fillId="20" borderId="19" xfId="0" applyFont="1" applyFill="1" applyBorder="1" applyAlignment="1" applyProtection="1">
      <alignment vertical="center" wrapText="1"/>
      <protection/>
    </xf>
    <xf numFmtId="0" fontId="77" fillId="10" borderId="19" xfId="0" applyFont="1" applyFill="1" applyBorder="1" applyAlignment="1" applyProtection="1">
      <alignment vertical="center" wrapText="1"/>
      <protection/>
    </xf>
    <xf numFmtId="0" fontId="0" fillId="10" borderId="19" xfId="34" applyFill="1" applyBorder="1" applyAlignment="1" applyProtection="1">
      <alignment vertical="center" wrapText="1"/>
      <protection/>
    </xf>
    <xf numFmtId="0" fontId="1" fillId="55" borderId="19" xfId="20" applyFill="1" applyBorder="1" applyAlignment="1" applyProtection="1">
      <alignment vertical="center" wrapText="1"/>
      <protection/>
    </xf>
    <xf numFmtId="0" fontId="76" fillId="0" borderId="19" xfId="0" applyFont="1" applyBorder="1" applyAlignment="1" applyProtection="1">
      <alignment vertical="center" wrapText="1"/>
      <protection/>
    </xf>
    <xf numFmtId="0" fontId="77" fillId="0" borderId="20" xfId="0" applyFont="1" applyBorder="1" applyAlignment="1" applyProtection="1">
      <alignment vertical="center" wrapText="1"/>
      <protection/>
    </xf>
    <xf numFmtId="0" fontId="77" fillId="0" borderId="20" xfId="0" applyFont="1" applyBorder="1" applyAlignment="1" applyProtection="1">
      <alignment horizontal="center" vertical="center" wrapText="1"/>
      <protection/>
    </xf>
    <xf numFmtId="0" fontId="77" fillId="0" borderId="20" xfId="0" applyFont="1" applyFill="1" applyBorder="1" applyAlignment="1" applyProtection="1">
      <alignment vertical="center" wrapText="1"/>
      <protection/>
    </xf>
    <xf numFmtId="0" fontId="77" fillId="20" borderId="20" xfId="0" applyFont="1" applyFill="1" applyBorder="1" applyAlignment="1" applyProtection="1">
      <alignment vertical="center" wrapText="1"/>
      <protection/>
    </xf>
    <xf numFmtId="0" fontId="77" fillId="10" borderId="20" xfId="0" applyFont="1" applyFill="1" applyBorder="1" applyAlignment="1" applyProtection="1">
      <alignment vertical="center" wrapText="1"/>
      <protection/>
    </xf>
    <xf numFmtId="0" fontId="0" fillId="10" borderId="20" xfId="34" applyFill="1" applyBorder="1" applyAlignment="1" applyProtection="1">
      <alignment vertical="center" wrapText="1"/>
      <protection/>
    </xf>
    <xf numFmtId="0" fontId="1" fillId="55" borderId="20" xfId="20" applyFill="1" applyBorder="1" applyAlignment="1" applyProtection="1">
      <alignment vertical="center" wrapText="1"/>
      <protection/>
    </xf>
    <xf numFmtId="0" fontId="75" fillId="0" borderId="21" xfId="0" applyFont="1" applyFill="1" applyBorder="1" applyAlignment="1" applyProtection="1">
      <alignment vertical="center" wrapText="1"/>
      <protection/>
    </xf>
    <xf numFmtId="0" fontId="77" fillId="0" borderId="22" xfId="0" applyFont="1" applyFill="1" applyBorder="1" applyAlignment="1" applyProtection="1">
      <alignment horizontal="center" vertical="center" wrapText="1"/>
      <protection/>
    </xf>
    <xf numFmtId="0" fontId="77" fillId="0" borderId="21" xfId="0" applyFont="1" applyFill="1" applyBorder="1" applyAlignment="1" applyProtection="1">
      <alignment vertical="center" wrapText="1"/>
      <protection/>
    </xf>
    <xf numFmtId="0" fontId="77" fillId="20" borderId="21" xfId="0" applyFont="1" applyFill="1" applyBorder="1" applyAlignment="1" applyProtection="1">
      <alignment vertical="center" wrapText="1"/>
      <protection/>
    </xf>
    <xf numFmtId="0" fontId="77" fillId="0" borderId="21" xfId="0" applyFont="1" applyBorder="1" applyAlignment="1" applyProtection="1">
      <alignment vertical="center" wrapText="1"/>
      <protection/>
    </xf>
    <xf numFmtId="0" fontId="77" fillId="0" borderId="21" xfId="0" applyFont="1" applyBorder="1" applyAlignment="1" applyProtection="1">
      <alignment horizontal="center" vertical="center" wrapText="1"/>
      <protection/>
    </xf>
    <xf numFmtId="0" fontId="75" fillId="0" borderId="19" xfId="0" applyFont="1" applyBorder="1" applyAlignment="1" applyProtection="1">
      <alignment vertical="center" wrapText="1"/>
      <protection/>
    </xf>
    <xf numFmtId="0" fontId="77" fillId="0" borderId="23" xfId="0" applyFont="1" applyBorder="1" applyAlignment="1" applyProtection="1">
      <alignment vertical="center" wrapText="1"/>
      <protection/>
    </xf>
    <xf numFmtId="0" fontId="75" fillId="0" borderId="21" xfId="0" applyFont="1" applyBorder="1" applyAlignment="1" applyProtection="1">
      <alignment vertical="center" wrapText="1"/>
      <protection/>
    </xf>
    <xf numFmtId="0" fontId="77" fillId="0" borderId="24" xfId="0" applyFont="1" applyFill="1" applyBorder="1" applyAlignment="1" applyProtection="1">
      <alignment vertical="center" wrapText="1"/>
      <protection/>
    </xf>
    <xf numFmtId="0" fontId="77" fillId="0" borderId="25" xfId="0" applyFont="1" applyFill="1" applyBorder="1" applyAlignment="1" applyProtection="1">
      <alignment vertical="center" wrapText="1"/>
      <protection/>
    </xf>
    <xf numFmtId="0" fontId="0" fillId="10" borderId="21" xfId="34" applyFill="1" applyBorder="1" applyAlignment="1" applyProtection="1">
      <alignment vertical="center" wrapText="1"/>
      <protection/>
    </xf>
    <xf numFmtId="0" fontId="77" fillId="10" borderId="21" xfId="0" applyFont="1" applyFill="1" applyBorder="1" applyAlignment="1" applyProtection="1">
      <alignment vertical="center" wrapText="1"/>
      <protection/>
    </xf>
    <xf numFmtId="0" fontId="1" fillId="55" borderId="21" xfId="20" applyFill="1" applyBorder="1" applyAlignment="1" applyProtection="1">
      <alignment vertical="center" wrapText="1"/>
      <protection/>
    </xf>
    <xf numFmtId="0" fontId="77" fillId="0" borderId="26" xfId="0" applyFont="1" applyFill="1" applyBorder="1" applyAlignment="1" applyProtection="1">
      <alignment vertical="center" wrapText="1"/>
      <protection/>
    </xf>
    <xf numFmtId="0" fontId="77" fillId="0" borderId="20" xfId="0" applyFont="1" applyBorder="1" applyAlignment="1" applyProtection="1">
      <alignment horizontal="left" vertical="top" wrapText="1" indent="2"/>
      <protection/>
    </xf>
    <xf numFmtId="0" fontId="75" fillId="0" borderId="27" xfId="0" applyFont="1" applyBorder="1" applyAlignment="1" applyProtection="1">
      <alignment vertical="center" wrapText="1"/>
      <protection/>
    </xf>
    <xf numFmtId="0" fontId="77" fillId="0" borderId="27" xfId="0" applyFont="1" applyBorder="1" applyAlignment="1" applyProtection="1">
      <alignment horizontal="center" vertical="center" wrapText="1"/>
      <protection/>
    </xf>
    <xf numFmtId="0" fontId="77" fillId="0" borderId="27" xfId="0" applyFont="1" applyFill="1" applyBorder="1" applyAlignment="1" applyProtection="1">
      <alignment vertical="center" wrapText="1"/>
      <protection/>
    </xf>
    <xf numFmtId="0" fontId="77" fillId="0" borderId="21" xfId="0" applyFont="1" applyBorder="1" applyAlignment="1" applyProtection="1">
      <alignment/>
      <protection/>
    </xf>
    <xf numFmtId="0" fontId="77" fillId="0" borderId="19" xfId="0" applyFont="1" applyBorder="1" applyAlignment="1" applyProtection="1">
      <alignment/>
      <protection/>
    </xf>
    <xf numFmtId="0" fontId="77" fillId="0" borderId="20" xfId="0" applyFont="1" applyBorder="1" applyAlignment="1" applyProtection="1">
      <alignment/>
      <protection/>
    </xf>
    <xf numFmtId="0" fontId="0" fillId="10" borderId="23" xfId="34" applyFill="1" applyBorder="1" applyAlignment="1" applyProtection="1">
      <alignment vertical="center" wrapText="1"/>
      <protection/>
    </xf>
    <xf numFmtId="0" fontId="77" fillId="0" borderId="21"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0" borderId="28" xfId="0" applyFont="1" applyBorder="1" applyAlignment="1" applyProtection="1">
      <alignment vertical="top" wrapText="1"/>
      <protection/>
    </xf>
    <xf numFmtId="0" fontId="77" fillId="0" borderId="29" xfId="0" applyFont="1" applyBorder="1" applyAlignment="1" applyProtection="1">
      <alignment vertical="top" wrapText="1"/>
      <protection/>
    </xf>
    <xf numFmtId="0" fontId="77" fillId="30" borderId="19" xfId="0" applyFont="1" applyFill="1" applyBorder="1" applyAlignment="1" applyProtection="1">
      <alignment vertical="center" wrapText="1"/>
      <protection/>
    </xf>
    <xf numFmtId="0" fontId="0" fillId="10" borderId="19" xfId="34" applyFill="1" applyBorder="1" applyAlignment="1" applyProtection="1">
      <alignment vertical="center" wrapText="1"/>
      <protection/>
    </xf>
    <xf numFmtId="0" fontId="0" fillId="10" borderId="19" xfId="38" applyFill="1" applyBorder="1" applyAlignment="1" applyProtection="1">
      <alignment vertical="center" wrapText="1"/>
      <protection/>
    </xf>
    <xf numFmtId="0" fontId="77" fillId="0" borderId="30" xfId="0" applyFont="1" applyBorder="1" applyAlignment="1" applyProtection="1">
      <alignment vertical="top" wrapText="1"/>
      <protection/>
    </xf>
    <xf numFmtId="0" fontId="77" fillId="0" borderId="31" xfId="0" applyFont="1" applyBorder="1" applyAlignment="1" applyProtection="1">
      <alignment vertical="top" wrapText="1"/>
      <protection/>
    </xf>
    <xf numFmtId="0" fontId="77" fillId="30" borderId="20" xfId="0" applyFont="1" applyFill="1" applyBorder="1" applyAlignment="1" applyProtection="1">
      <alignment vertical="center" wrapText="1"/>
      <protection/>
    </xf>
    <xf numFmtId="0" fontId="0" fillId="10" borderId="20" xfId="34" applyFill="1" applyBorder="1" applyAlignment="1" applyProtection="1">
      <alignment vertical="center" wrapText="1"/>
      <protection/>
    </xf>
    <xf numFmtId="0" fontId="0" fillId="10" borderId="20" xfId="38" applyFill="1" applyBorder="1" applyAlignment="1" applyProtection="1">
      <alignment vertical="center" wrapText="1"/>
      <protection/>
    </xf>
    <xf numFmtId="0" fontId="77" fillId="0" borderId="25" xfId="0" applyFont="1" applyBorder="1" applyAlignment="1" applyProtection="1">
      <alignment vertical="top" wrapText="1"/>
      <protection/>
    </xf>
    <xf numFmtId="0" fontId="77" fillId="0" borderId="22" xfId="0" applyFont="1" applyBorder="1" applyAlignment="1" applyProtection="1">
      <alignment vertical="top" wrapText="1"/>
      <protection/>
    </xf>
    <xf numFmtId="0" fontId="77" fillId="30" borderId="21" xfId="0" applyFont="1" applyFill="1" applyBorder="1" applyAlignment="1" applyProtection="1">
      <alignment vertical="center" wrapText="1"/>
      <protection/>
    </xf>
    <xf numFmtId="0" fontId="0" fillId="10" borderId="21" xfId="34" applyFill="1" applyBorder="1" applyAlignment="1" applyProtection="1">
      <alignment vertical="center" wrapText="1"/>
      <protection/>
    </xf>
    <xf numFmtId="0" fontId="0" fillId="10" borderId="21" xfId="38" applyFill="1" applyBorder="1" applyAlignment="1" applyProtection="1">
      <alignment vertical="center" wrapText="1"/>
      <protection/>
    </xf>
    <xf numFmtId="0" fontId="76" fillId="0" borderId="0" xfId="0" applyFont="1" applyAlignment="1" applyProtection="1">
      <alignment horizontal="left"/>
      <protection/>
    </xf>
    <xf numFmtId="0" fontId="76" fillId="0" borderId="0" xfId="0" applyFont="1" applyAlignment="1" applyProtection="1">
      <alignment/>
      <protection/>
    </xf>
    <xf numFmtId="0" fontId="80" fillId="0" borderId="0" xfId="0" applyFont="1" applyAlignment="1" applyProtection="1">
      <alignment/>
      <protection/>
    </xf>
    <xf numFmtId="0" fontId="75" fillId="0" borderId="0" xfId="0" applyFont="1" applyAlignment="1" applyProtection="1">
      <alignment horizontal="left"/>
      <protection/>
    </xf>
    <xf numFmtId="0" fontId="40" fillId="0" borderId="0" xfId="0" applyFont="1" applyBorder="1" applyAlignment="1" applyProtection="1">
      <alignment horizontal="left" vertical="top" wrapText="1"/>
      <protection/>
    </xf>
    <xf numFmtId="0" fontId="81" fillId="0" borderId="0" xfId="0" applyFont="1" applyAlignment="1" applyProtection="1">
      <alignment horizontal="right"/>
      <protection/>
    </xf>
    <xf numFmtId="0" fontId="75" fillId="0" borderId="0" xfId="0" applyFont="1" applyAlignment="1" applyProtection="1">
      <alignment horizontal="left" vertical="top"/>
      <protection/>
    </xf>
    <xf numFmtId="0" fontId="40" fillId="0" borderId="0" xfId="0" applyFont="1" applyBorder="1" applyAlignment="1" applyProtection="1">
      <alignment wrapText="1"/>
      <protection/>
    </xf>
    <xf numFmtId="0" fontId="32" fillId="0" borderId="0" xfId="0" applyFont="1" applyBorder="1" applyAlignment="1" applyProtection="1">
      <alignment horizontal="left" wrapText="1"/>
      <protection/>
    </xf>
    <xf numFmtId="0" fontId="79" fillId="0" borderId="2" xfId="81" applyFont="1" applyFill="1" applyAlignment="1" applyProtection="1">
      <alignment horizontal="center" wrapText="1"/>
      <protection/>
    </xf>
    <xf numFmtId="0" fontId="79" fillId="0" borderId="2" xfId="81" applyFont="1" applyFill="1" applyAlignment="1" applyProtection="1">
      <alignment horizontal="center"/>
      <protection/>
    </xf>
    <xf numFmtId="0" fontId="78" fillId="0" borderId="0" xfId="0" applyFont="1" applyBorder="1" applyAlignment="1" applyProtection="1">
      <alignment horizontal="center"/>
      <protection/>
    </xf>
    <xf numFmtId="0" fontId="69" fillId="0" borderId="0" xfId="0" applyFont="1" applyBorder="1" applyAlignment="1" applyProtection="1">
      <alignment/>
      <protection/>
    </xf>
    <xf numFmtId="0" fontId="55" fillId="42" borderId="3" xfId="60" applyFont="1" applyAlignment="1" applyProtection="1">
      <alignment/>
      <protection/>
    </xf>
    <xf numFmtId="0" fontId="74" fillId="0" borderId="2" xfId="81" applyFont="1" applyFill="1" applyAlignment="1" applyProtection="1">
      <alignment horizontal="center" vertical="top" wrapText="1"/>
      <protection/>
    </xf>
    <xf numFmtId="0" fontId="21" fillId="0" borderId="0" xfId="0" applyFont="1" applyFill="1" applyBorder="1" applyAlignment="1" applyProtection="1">
      <alignment/>
      <protection/>
    </xf>
    <xf numFmtId="0" fontId="20" fillId="0" borderId="0" xfId="0" applyFont="1" applyBorder="1" applyAlignment="1" applyProtection="1">
      <alignment vertical="top" wrapText="1"/>
      <protection/>
    </xf>
    <xf numFmtId="1" fontId="80" fillId="0" borderId="0" xfId="0" applyNumberFormat="1" applyFont="1" applyAlignment="1" applyProtection="1">
      <alignment horizontal="left" vertical="top"/>
      <protection/>
    </xf>
    <xf numFmtId="1" fontId="76" fillId="0" borderId="0" xfId="0" applyNumberFormat="1" applyFont="1" applyAlignment="1" applyProtection="1">
      <alignment horizontal="left" vertical="top"/>
      <protection/>
    </xf>
    <xf numFmtId="0" fontId="77" fillId="0" borderId="0" xfId="0" applyFont="1" applyAlignment="1">
      <alignment/>
    </xf>
    <xf numFmtId="0" fontId="77" fillId="0" borderId="19" xfId="0" applyFont="1" applyBorder="1" applyAlignment="1">
      <alignment/>
    </xf>
    <xf numFmtId="0" fontId="77" fillId="56" borderId="19" xfId="0" applyFont="1" applyFill="1" applyBorder="1" applyAlignment="1">
      <alignment/>
    </xf>
    <xf numFmtId="0" fontId="77" fillId="0" borderId="19" xfId="0" applyFont="1" applyBorder="1" applyAlignment="1">
      <alignment/>
    </xf>
    <xf numFmtId="0" fontId="77" fillId="0" borderId="19" xfId="0" applyFont="1" applyBorder="1" applyAlignment="1">
      <alignment vertical="center" wrapText="1"/>
    </xf>
    <xf numFmtId="0" fontId="77" fillId="0" borderId="0" xfId="0" applyFont="1" applyBorder="1" applyAlignment="1">
      <alignment/>
    </xf>
    <xf numFmtId="0" fontId="77" fillId="0" borderId="0" xfId="0" applyFont="1" applyBorder="1" applyAlignment="1">
      <alignment/>
    </xf>
    <xf numFmtId="0" fontId="77" fillId="0" borderId="0" xfId="0" applyFont="1" applyBorder="1" applyAlignment="1">
      <alignment vertical="center" wrapText="1"/>
    </xf>
    <xf numFmtId="0" fontId="77" fillId="56" borderId="19" xfId="0" applyFont="1" applyFill="1" applyBorder="1" applyAlignment="1">
      <alignment vertical="center" wrapText="1"/>
    </xf>
    <xf numFmtId="0" fontId="77" fillId="0" borderId="28" xfId="0" applyFont="1" applyBorder="1" applyAlignment="1">
      <alignment/>
    </xf>
    <xf numFmtId="0" fontId="77" fillId="0" borderId="21" xfId="0" applyFont="1" applyBorder="1" applyAlignment="1">
      <alignment/>
    </xf>
    <xf numFmtId="0" fontId="42" fillId="0" borderId="19" xfId="0" applyFont="1" applyBorder="1" applyAlignment="1">
      <alignment wrapText="1"/>
    </xf>
    <xf numFmtId="0" fontId="77" fillId="56" borderId="19" xfId="0" applyFont="1" applyFill="1" applyBorder="1" applyAlignment="1">
      <alignment/>
    </xf>
    <xf numFmtId="0" fontId="20" fillId="0" borderId="0" xfId="16" applyFont="1" applyFill="1" applyBorder="1" applyAlignment="1">
      <alignment/>
    </xf>
    <xf numFmtId="0" fontId="77" fillId="0" borderId="0" xfId="0" applyFont="1" applyFill="1" applyBorder="1" applyAlignment="1">
      <alignment/>
    </xf>
    <xf numFmtId="0" fontId="74" fillId="0" borderId="2" xfId="81" applyFont="1" applyFill="1" applyAlignment="1" applyProtection="1">
      <alignment horizontal="center" vertical="center"/>
      <protection/>
    </xf>
    <xf numFmtId="0" fontId="74" fillId="0" borderId="2" xfId="81" applyFont="1" applyFill="1" applyAlignment="1" applyProtection="1">
      <alignment horizontal="center" vertical="center" wrapText="1"/>
      <protection/>
    </xf>
    <xf numFmtId="0" fontId="74" fillId="0" borderId="2" xfId="81" applyFont="1" applyFill="1" applyAlignment="1" applyProtection="1">
      <alignment horizontal="center" wrapText="1"/>
      <protection/>
    </xf>
    <xf numFmtId="0" fontId="74" fillId="0" borderId="2" xfId="81" applyFont="1" applyFill="1" applyAlignment="1" applyProtection="1">
      <alignment horizontal="center"/>
      <protection/>
    </xf>
    <xf numFmtId="0" fontId="74" fillId="0" borderId="2" xfId="81" applyFont="1" applyFill="1" applyAlignment="1" applyProtection="1">
      <alignment horizontal="center" vertical="center" wrapText="1"/>
      <protection/>
    </xf>
    <xf numFmtId="0" fontId="74" fillId="0" borderId="2" xfId="81" applyFont="1" applyFill="1" applyAlignment="1" applyProtection="1">
      <alignment horizontal="center" wrapText="1"/>
      <protection/>
    </xf>
    <xf numFmtId="0" fontId="21" fillId="0" borderId="0" xfId="0" applyFont="1" applyAlignment="1" applyProtection="1">
      <alignment horizontal="left" vertical="top" wrapText="1"/>
      <protection/>
    </xf>
    <xf numFmtId="1" fontId="74" fillId="0" borderId="2" xfId="81" applyNumberFormat="1" applyFont="1" applyFill="1" applyAlignment="1" applyProtection="1">
      <alignment vertical="top" wrapText="1"/>
      <protection/>
    </xf>
    <xf numFmtId="1" fontId="20" fillId="0" borderId="0" xfId="0" applyNumberFormat="1" applyFont="1" applyFill="1" applyBorder="1" applyAlignment="1" applyProtection="1">
      <alignment wrapText="1"/>
      <protection/>
    </xf>
    <xf numFmtId="1" fontId="75" fillId="0" borderId="0" xfId="0" applyNumberFormat="1" applyFont="1" applyAlignment="1" applyProtection="1">
      <alignment/>
      <protection/>
    </xf>
    <xf numFmtId="1" fontId="77" fillId="0" borderId="0" xfId="0" applyNumberFormat="1" applyFont="1" applyAlignment="1" applyProtection="1">
      <alignment/>
      <protection/>
    </xf>
    <xf numFmtId="1" fontId="82" fillId="45" borderId="2" xfId="81" applyNumberFormat="1" applyFont="1" applyAlignment="1" applyProtection="1">
      <alignment/>
      <protection locked="0"/>
    </xf>
    <xf numFmtId="0" fontId="74" fillId="0" borderId="32" xfId="81" applyFont="1" applyFill="1" applyBorder="1" applyAlignment="1" applyProtection="1">
      <alignment horizontal="center" vertical="center" wrapText="1"/>
      <protection/>
    </xf>
    <xf numFmtId="0" fontId="74" fillId="0" borderId="33" xfId="81" applyFont="1" applyFill="1" applyBorder="1" applyAlignment="1" applyProtection="1">
      <alignment horizontal="center" vertical="center" wrapText="1"/>
      <protection/>
    </xf>
    <xf numFmtId="0" fontId="74" fillId="0" borderId="2" xfId="81" applyFont="1" applyFill="1" applyAlignment="1" applyProtection="1">
      <alignment horizontal="center"/>
      <protection/>
    </xf>
    <xf numFmtId="0" fontId="74" fillId="0" borderId="2" xfId="81" applyFont="1" applyFill="1" applyAlignment="1" applyProtection="1">
      <alignment horizontal="center" vertical="center" wrapText="1"/>
      <protection/>
    </xf>
    <xf numFmtId="0" fontId="20" fillId="0" borderId="0" xfId="0" applyFont="1" applyBorder="1" applyAlignment="1" applyProtection="1">
      <alignment/>
      <protection/>
    </xf>
    <xf numFmtId="1"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44" fillId="0" borderId="0" xfId="0" applyFont="1" applyAlignment="1" applyProtection="1">
      <alignment/>
      <protection/>
    </xf>
    <xf numFmtId="0" fontId="21" fillId="0" borderId="0" xfId="0" applyFont="1" applyBorder="1" applyAlignment="1" applyProtection="1">
      <alignment horizontal="center" wrapText="1"/>
      <protection/>
    </xf>
    <xf numFmtId="0" fontId="20" fillId="0" borderId="0" xfId="0" applyFont="1" applyBorder="1" applyAlignment="1" applyProtection="1">
      <alignment horizontal="center" wrapText="1"/>
      <protection/>
    </xf>
    <xf numFmtId="0" fontId="20" fillId="0" borderId="0" xfId="0" applyFont="1" applyBorder="1" applyAlignment="1" applyProtection="1">
      <alignment horizontal="right" wrapText="1"/>
      <protection/>
    </xf>
    <xf numFmtId="0" fontId="20" fillId="0" borderId="0" xfId="0" applyFont="1" applyAlignment="1" applyProtection="1">
      <alignment horizontal="right" vertical="top" wrapText="1"/>
      <protection/>
    </xf>
    <xf numFmtId="0" fontId="20" fillId="0" borderId="0" xfId="0" applyFont="1" applyBorder="1" applyAlignment="1" applyProtection="1">
      <alignment vertical="center" wrapText="1"/>
      <protection/>
    </xf>
    <xf numFmtId="0" fontId="20" fillId="0" borderId="0" xfId="0" applyFont="1" applyBorder="1" applyAlignment="1" applyProtection="1">
      <alignment wrapText="1"/>
      <protection/>
    </xf>
    <xf numFmtId="1" fontId="20" fillId="0" borderId="0" xfId="0" applyNumberFormat="1" applyFont="1" applyFill="1" applyBorder="1" applyAlignment="1" applyProtection="1">
      <alignment wrapText="1"/>
      <protection locked="0"/>
    </xf>
    <xf numFmtId="0" fontId="42" fillId="0" borderId="0" xfId="0" applyFont="1" applyBorder="1" applyAlignment="1" applyProtection="1">
      <alignment horizontal="left" vertical="top" wrapText="1"/>
      <protection/>
    </xf>
    <xf numFmtId="0" fontId="75" fillId="0" borderId="0" xfId="0" applyFont="1" applyAlignment="1" applyProtection="1">
      <alignment horizontal="right"/>
      <protection/>
    </xf>
    <xf numFmtId="0" fontId="42" fillId="0" borderId="0" xfId="0" applyFont="1" applyBorder="1" applyAlignment="1" applyProtection="1">
      <alignment wrapText="1"/>
      <protection/>
    </xf>
    <xf numFmtId="0" fontId="77" fillId="0" borderId="0" xfId="0" applyFont="1" applyBorder="1" applyAlignment="1" applyProtection="1">
      <alignment horizontal="center"/>
      <protection/>
    </xf>
    <xf numFmtId="0" fontId="71" fillId="0" borderId="0" xfId="0" applyFont="1" applyBorder="1" applyAlignment="1" applyProtection="1">
      <alignment/>
      <protection/>
    </xf>
    <xf numFmtId="0" fontId="83" fillId="0" borderId="0" xfId="109" applyFont="1" applyAlignment="1" applyProtection="1">
      <alignment horizontal="left"/>
      <protection/>
    </xf>
    <xf numFmtId="0" fontId="84" fillId="0" borderId="0" xfId="0" applyFont="1" applyAlignment="1" applyProtection="1">
      <alignment/>
      <protection/>
    </xf>
    <xf numFmtId="0" fontId="85" fillId="0" borderId="0" xfId="0" applyFont="1" applyAlignment="1" applyProtection="1">
      <alignment/>
      <protection/>
    </xf>
    <xf numFmtId="1" fontId="56" fillId="0" borderId="0" xfId="71" applyNumberFormat="1" applyFont="1" applyAlignment="1" applyProtection="1">
      <alignment/>
      <protection/>
    </xf>
    <xf numFmtId="0" fontId="77" fillId="0" borderId="19" xfId="0" applyFont="1" applyFill="1" applyBorder="1" applyAlignment="1">
      <alignment/>
    </xf>
    <xf numFmtId="1" fontId="42" fillId="41" borderId="2" xfId="59" applyNumberFormat="1" applyFont="1" applyAlignment="1" applyProtection="1">
      <alignment horizontal="right" wrapText="1"/>
      <protection/>
    </xf>
    <xf numFmtId="0" fontId="86" fillId="0" borderId="34" xfId="102" applyFont="1" applyFill="1" applyBorder="1" applyAlignment="1" applyProtection="1">
      <alignment horizontal="center"/>
      <protection/>
    </xf>
    <xf numFmtId="0" fontId="86" fillId="0" borderId="34" xfId="102" applyFont="1" applyFill="1" applyBorder="1" applyAlignment="1" applyProtection="1">
      <alignment/>
      <protection/>
    </xf>
    <xf numFmtId="0" fontId="86" fillId="0" borderId="34" xfId="102" applyFont="1" applyFill="1" applyBorder="1" applyAlignment="1" applyProtection="1">
      <alignment horizontal="center" vertical="center"/>
      <protection/>
    </xf>
    <xf numFmtId="0" fontId="86" fillId="0" borderId="34" xfId="102" applyFont="1" applyFill="1" applyBorder="1" applyAlignment="1" applyProtection="1">
      <alignment horizontal="center" vertical="center" wrapText="1"/>
      <protection/>
    </xf>
    <xf numFmtId="0" fontId="86" fillId="41" borderId="34" xfId="102" applyFont="1" applyBorder="1" applyAlignment="1" applyProtection="1">
      <alignment horizontal="center" wrapText="1"/>
      <protection/>
    </xf>
    <xf numFmtId="1" fontId="86" fillId="41" borderId="34" xfId="102" applyNumberFormat="1" applyFont="1" applyBorder="1" applyAlignment="1" applyProtection="1">
      <alignment/>
      <protection locked="0"/>
    </xf>
    <xf numFmtId="0" fontId="86" fillId="0" borderId="34" xfId="102" applyFont="1" applyFill="1" applyBorder="1" applyAlignment="1" applyProtection="1">
      <alignment horizontal="center" wrapText="1"/>
      <protection/>
    </xf>
    <xf numFmtId="0" fontId="86" fillId="0" borderId="34" xfId="102" applyFont="1" applyFill="1" applyBorder="1" applyAlignment="1" applyProtection="1">
      <alignment vertical="top" wrapText="1"/>
      <protection/>
    </xf>
    <xf numFmtId="0" fontId="86" fillId="0" borderId="34" xfId="102" applyFont="1" applyFill="1" applyBorder="1" applyAlignment="1" applyProtection="1">
      <alignment horizontal="center" textRotation="90" wrapText="1"/>
      <protection/>
    </xf>
    <xf numFmtId="0" fontId="86" fillId="0" borderId="34" xfId="102" applyFont="1" applyFill="1" applyBorder="1" applyAlignment="1" applyProtection="1">
      <alignment wrapText="1"/>
      <protection/>
    </xf>
    <xf numFmtId="1" fontId="86" fillId="41" borderId="34" xfId="102" applyNumberFormat="1" applyFont="1" applyBorder="1" applyAlignment="1" applyProtection="1">
      <alignment horizontal="right" wrapText="1"/>
      <protection locked="0"/>
    </xf>
    <xf numFmtId="0" fontId="86" fillId="0" borderId="34" xfId="102" applyFont="1" applyFill="1" applyBorder="1" applyAlignment="1" applyProtection="1">
      <alignment vertical="center" wrapText="1"/>
      <protection/>
    </xf>
    <xf numFmtId="1" fontId="86" fillId="41" borderId="34" xfId="102" applyNumberFormat="1" applyFont="1" applyBorder="1" applyAlignment="1" applyProtection="1">
      <alignment horizontal="right" wrapText="1"/>
      <protection/>
    </xf>
    <xf numFmtId="0" fontId="86" fillId="0" borderId="34" xfId="102" applyFont="1" applyFill="1" applyBorder="1" applyAlignment="1" applyProtection="1">
      <alignment horizontal="center" vertical="top" wrapText="1"/>
      <protection/>
    </xf>
    <xf numFmtId="0" fontId="77" fillId="0" borderId="34" xfId="0" applyFont="1" applyBorder="1" applyAlignment="1" applyProtection="1">
      <alignment horizontal="center" vertical="center" wrapText="1"/>
      <protection/>
    </xf>
    <xf numFmtId="0" fontId="75" fillId="0" borderId="34" xfId="0" applyFont="1" applyBorder="1" applyAlignment="1" applyProtection="1">
      <alignment horizontal="center" vertical="center" wrapText="1"/>
      <protection/>
    </xf>
    <xf numFmtId="0" fontId="77" fillId="57" borderId="34" xfId="0" applyFont="1" applyFill="1" applyBorder="1" applyAlignment="1" applyProtection="1">
      <alignment vertical="center" wrapText="1"/>
      <protection/>
    </xf>
    <xf numFmtId="0" fontId="75" fillId="0" borderId="34" xfId="0" applyFont="1" applyBorder="1" applyAlignment="1" applyProtection="1">
      <alignment vertical="center" wrapText="1"/>
      <protection/>
    </xf>
    <xf numFmtId="0" fontId="77" fillId="0" borderId="34" xfId="0" applyFont="1" applyBorder="1" applyAlignment="1" applyProtection="1">
      <alignment vertical="center" wrapText="1"/>
      <protection/>
    </xf>
    <xf numFmtId="0" fontId="86" fillId="41" borderId="34" xfId="102" applyFont="1" applyBorder="1" applyAlignment="1" applyProtection="1">
      <alignment vertical="center" wrapText="1"/>
      <protection/>
    </xf>
    <xf numFmtId="0" fontId="75" fillId="0" borderId="34" xfId="0" applyFont="1" applyFill="1" applyBorder="1" applyAlignment="1" applyProtection="1">
      <alignment vertical="center" wrapText="1"/>
      <protection/>
    </xf>
    <xf numFmtId="0" fontId="77" fillId="0" borderId="34" xfId="0" applyFont="1" applyFill="1" applyBorder="1" applyAlignment="1" applyProtection="1">
      <alignment horizontal="center" vertical="center" wrapText="1"/>
      <protection/>
    </xf>
    <xf numFmtId="0" fontId="77" fillId="0" borderId="34" xfId="0" applyFont="1" applyFill="1" applyBorder="1" applyAlignment="1" applyProtection="1">
      <alignment vertical="center" wrapText="1"/>
      <protection/>
    </xf>
    <xf numFmtId="0" fontId="77" fillId="0" borderId="34" xfId="0" applyFont="1" applyBorder="1" applyAlignment="1" applyProtection="1">
      <alignment horizontal="left" vertical="top" wrapText="1" indent="2"/>
      <protection/>
    </xf>
    <xf numFmtId="0" fontId="77" fillId="0" borderId="34" xfId="0" applyFont="1" applyBorder="1" applyAlignment="1" applyProtection="1">
      <alignment/>
      <protection/>
    </xf>
    <xf numFmtId="0" fontId="77" fillId="0" borderId="34" xfId="0" applyFont="1" applyBorder="1" applyAlignment="1" applyProtection="1">
      <alignment vertical="top" wrapText="1"/>
      <protection/>
    </xf>
    <xf numFmtId="0" fontId="77" fillId="0" borderId="34" xfId="0" applyFont="1" applyBorder="1" applyAlignment="1" applyProtection="1">
      <alignment horizontal="center" vertical="center"/>
      <protection/>
    </xf>
    <xf numFmtId="0" fontId="77" fillId="0" borderId="34" xfId="0" applyFont="1" applyBorder="1" applyAlignment="1" applyProtection="1">
      <alignment horizontal="center"/>
      <protection/>
    </xf>
    <xf numFmtId="0" fontId="86" fillId="41" borderId="34" xfId="102" applyFont="1" applyBorder="1" applyAlignment="1" applyProtection="1">
      <alignment/>
      <protection locked="0"/>
    </xf>
    <xf numFmtId="0" fontId="77" fillId="0" borderId="34" xfId="0" applyFont="1" applyBorder="1" applyAlignment="1" applyProtection="1">
      <alignment horizontal="center" wrapText="1"/>
      <protection/>
    </xf>
    <xf numFmtId="0" fontId="86" fillId="0" borderId="34" xfId="102" applyFont="1" applyFill="1" applyBorder="1" applyAlignment="1">
      <alignment/>
    </xf>
    <xf numFmtId="0" fontId="86" fillId="41" borderId="34" xfId="102" applyFont="1" applyBorder="1" applyAlignment="1">
      <alignment/>
    </xf>
    <xf numFmtId="0" fontId="74" fillId="0" borderId="2" xfId="81" applyFont="1" applyFill="1" applyAlignment="1" applyProtection="1">
      <alignment horizontal="center"/>
      <protection/>
    </xf>
    <xf numFmtId="49" fontId="74" fillId="45" borderId="2" xfId="81" applyNumberFormat="1" applyFont="1" applyAlignment="1" applyProtection="1">
      <alignment horizontal="center" vertical="center" wrapText="1"/>
      <protection locked="0"/>
    </xf>
    <xf numFmtId="0" fontId="74" fillId="0" borderId="2" xfId="81" applyFont="1" applyFill="1" applyAlignment="1" applyProtection="1">
      <alignment horizontal="center" vertical="center" wrapText="1"/>
      <protection/>
    </xf>
    <xf numFmtId="0" fontId="69" fillId="0" borderId="0" xfId="109" applyAlignment="1">
      <alignment/>
    </xf>
    <xf numFmtId="0" fontId="74" fillId="45" borderId="2" xfId="81" applyFont="1" applyAlignment="1" applyProtection="1">
      <alignment horizontal="center"/>
      <protection locked="0"/>
    </xf>
    <xf numFmtId="0" fontId="74" fillId="0" borderId="2" xfId="81" applyFont="1" applyFill="1" applyAlignment="1">
      <alignment horizontal="center" vertical="center" wrapText="1"/>
    </xf>
    <xf numFmtId="0" fontId="74" fillId="45" borderId="2" xfId="81" applyFont="1" applyAlignment="1" applyProtection="1">
      <alignment/>
      <protection locked="0"/>
    </xf>
    <xf numFmtId="1" fontId="75" fillId="0" borderId="0" xfId="0" applyNumberFormat="1" applyFont="1" applyAlignment="1">
      <alignment/>
    </xf>
    <xf numFmtId="0" fontId="75" fillId="0" borderId="0" xfId="0" applyFont="1" applyAlignment="1" applyProtection="1">
      <alignment wrapText="1"/>
      <protection/>
    </xf>
    <xf numFmtId="49" fontId="74" fillId="45" borderId="2" xfId="81" applyNumberFormat="1" applyFont="1" applyAlignment="1" applyProtection="1">
      <alignment vertical="center" wrapText="1"/>
      <protection locked="0"/>
    </xf>
    <xf numFmtId="0" fontId="83" fillId="0" borderId="0" xfId="0" applyFont="1" applyBorder="1" applyAlignment="1" applyProtection="1">
      <alignment horizontal="left" wrapText="1"/>
      <protection/>
    </xf>
    <xf numFmtId="0" fontId="83" fillId="0" borderId="0" xfId="0" applyFont="1" applyAlignment="1" applyProtection="1">
      <alignment horizontal="left" vertical="top"/>
      <protection/>
    </xf>
    <xf numFmtId="2" fontId="63" fillId="45" borderId="2" xfId="81" applyNumberFormat="1" applyFont="1" applyAlignment="1" applyProtection="1">
      <alignment wrapText="1"/>
      <protection locked="0"/>
    </xf>
    <xf numFmtId="2" fontId="63" fillId="45" borderId="2" xfId="81" applyNumberFormat="1" applyFont="1" applyAlignment="1" applyProtection="1">
      <alignment/>
      <protection locked="0"/>
    </xf>
    <xf numFmtId="2" fontId="87" fillId="41" borderId="2" xfId="59" applyNumberFormat="1" applyFont="1" applyAlignment="1" applyProtection="1">
      <alignment/>
      <protection/>
    </xf>
    <xf numFmtId="2" fontId="86" fillId="41" borderId="34" xfId="102" applyNumberFormat="1" applyFont="1" applyBorder="1" applyAlignment="1" applyProtection="1">
      <alignment/>
      <protection locked="0"/>
    </xf>
    <xf numFmtId="2" fontId="32" fillId="57" borderId="34" xfId="59" applyNumberFormat="1" applyFont="1" applyFill="1" applyBorder="1" applyAlignment="1" applyProtection="1">
      <alignment/>
      <protection/>
    </xf>
    <xf numFmtId="1" fontId="56" fillId="0" borderId="0" xfId="71" applyNumberFormat="1" applyAlignment="1" applyProtection="1">
      <alignment/>
      <protection/>
    </xf>
    <xf numFmtId="0" fontId="68" fillId="0" borderId="0" xfId="0" applyFont="1" applyAlignment="1">
      <alignment/>
    </xf>
    <xf numFmtId="1" fontId="0" fillId="0" borderId="0" xfId="0" applyNumberFormat="1" applyAlignment="1">
      <alignment/>
    </xf>
    <xf numFmtId="1" fontId="77" fillId="0" borderId="0" xfId="0" applyNumberFormat="1" applyFont="1" applyAlignment="1">
      <alignment/>
    </xf>
    <xf numFmtId="1" fontId="20" fillId="0" borderId="0" xfId="0" applyNumberFormat="1" applyFont="1" applyAlignment="1" applyProtection="1">
      <alignment/>
      <protection/>
    </xf>
    <xf numFmtId="14" fontId="79" fillId="45" borderId="2" xfId="81" applyNumberFormat="1" applyFont="1" applyAlignment="1" applyProtection="1">
      <alignment horizontal="left" vertical="top" wrapText="1"/>
      <protection locked="0"/>
    </xf>
    <xf numFmtId="14" fontId="68" fillId="0" borderId="0" xfId="0" applyNumberFormat="1" applyFont="1" applyAlignment="1">
      <alignment/>
    </xf>
    <xf numFmtId="14" fontId="0" fillId="0" borderId="0" xfId="0" applyNumberFormat="1" applyAlignment="1">
      <alignment/>
    </xf>
    <xf numFmtId="49" fontId="68" fillId="0" borderId="0" xfId="0" applyNumberFormat="1" applyFont="1" applyAlignment="1">
      <alignment horizontal="center"/>
    </xf>
    <xf numFmtId="49" fontId="0" fillId="0" borderId="0" xfId="0" applyNumberFormat="1" applyAlignment="1">
      <alignment horizontal="center"/>
    </xf>
    <xf numFmtId="0" fontId="79" fillId="0" borderId="2" xfId="81" applyFont="1" applyFill="1" applyAlignment="1" applyProtection="1">
      <alignment horizontal="center" vertical="center" wrapText="1"/>
      <protection/>
    </xf>
    <xf numFmtId="0" fontId="77" fillId="0" borderId="19" xfId="0" applyFont="1" applyBorder="1" applyAlignment="1" applyProtection="1">
      <alignment horizontal="center" vertical="center" wrapText="1"/>
      <protection/>
    </xf>
    <xf numFmtId="0" fontId="75" fillId="0" borderId="19"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52" fillId="0" borderId="0" xfId="0" applyFont="1" applyAlignment="1" applyProtection="1">
      <alignment/>
      <protection/>
    </xf>
    <xf numFmtId="0" fontId="52" fillId="0" borderId="0" xfId="0" applyFont="1" applyFill="1" applyBorder="1" applyAlignment="1" applyProtection="1">
      <alignment/>
      <protection/>
    </xf>
    <xf numFmtId="0" fontId="88" fillId="0" borderId="0" xfId="0" applyFont="1" applyBorder="1" applyAlignment="1" applyProtection="1">
      <alignment/>
      <protection/>
    </xf>
    <xf numFmtId="0" fontId="89" fillId="0" borderId="0" xfId="0" applyFont="1" applyAlignment="1" applyProtection="1">
      <alignment/>
      <protection/>
    </xf>
    <xf numFmtId="0" fontId="89" fillId="0" borderId="0" xfId="0" applyFont="1" applyBorder="1" applyAlignment="1" applyProtection="1">
      <alignment/>
      <protection/>
    </xf>
    <xf numFmtId="0" fontId="90" fillId="0" borderId="0" xfId="0" applyFont="1" applyAlignment="1" applyProtection="1">
      <alignment/>
      <protection/>
    </xf>
    <xf numFmtId="0" fontId="90" fillId="0" borderId="0" xfId="0" applyFont="1" applyBorder="1" applyAlignment="1" applyProtection="1">
      <alignment/>
      <protection/>
    </xf>
    <xf numFmtId="49" fontId="80" fillId="0" borderId="0" xfId="0" applyNumberFormat="1" applyFont="1" applyAlignment="1" applyProtection="1">
      <alignment horizontal="left" vertical="top"/>
      <protection/>
    </xf>
    <xf numFmtId="0" fontId="0" fillId="0" borderId="0" xfId="0" applyFont="1" applyAlignment="1">
      <alignment/>
    </xf>
    <xf numFmtId="0" fontId="83" fillId="0" borderId="0" xfId="0" applyFont="1" applyAlignment="1" applyProtection="1">
      <alignment/>
      <protection/>
    </xf>
    <xf numFmtId="49" fontId="20" fillId="0" borderId="0" xfId="0" applyNumberFormat="1" applyFont="1" applyFill="1" applyBorder="1" applyAlignment="1" applyProtection="1">
      <alignment/>
      <protection/>
    </xf>
    <xf numFmtId="1" fontId="20" fillId="0" borderId="0" xfId="0" applyNumberFormat="1" applyFont="1" applyFill="1" applyBorder="1" applyAlignment="1" applyProtection="1">
      <alignment horizontal="left"/>
      <protection/>
    </xf>
    <xf numFmtId="0" fontId="20" fillId="58" borderId="35" xfId="99" applyFont="1" applyFill="1" applyBorder="1" applyAlignment="1">
      <alignment horizontal="left" vertical="top"/>
      <protection/>
    </xf>
    <xf numFmtId="0" fontId="20" fillId="0" borderId="12" xfId="99" applyFont="1" applyFill="1" applyBorder="1" applyAlignment="1">
      <alignment horizontal="left" vertical="top" wrapText="1"/>
      <protection/>
    </xf>
    <xf numFmtId="0" fontId="20" fillId="0" borderId="12" xfId="97" applyFont="1" applyFill="1" applyBorder="1" applyAlignment="1">
      <alignment wrapText="1"/>
      <protection/>
    </xf>
    <xf numFmtId="0" fontId="20" fillId="0" borderId="12" xfId="97" applyFont="1" applyFill="1" applyBorder="1" applyAlignment="1">
      <alignment horizontal="left" vertical="top" wrapText="1"/>
      <protection/>
    </xf>
    <xf numFmtId="0" fontId="20" fillId="0" borderId="12" xfId="97" applyFont="1" applyFill="1" applyBorder="1" applyAlignment="1">
      <alignment vertical="top" wrapText="1"/>
      <protection/>
    </xf>
    <xf numFmtId="0" fontId="20" fillId="0" borderId="12" xfId="99" applyFont="1" applyFill="1" applyBorder="1" applyAlignment="1">
      <alignment horizontal="left" vertical="top" wrapText="1"/>
      <protection/>
    </xf>
    <xf numFmtId="0" fontId="77" fillId="0" borderId="0" xfId="0" applyFont="1" applyAlignment="1">
      <alignment/>
    </xf>
    <xf numFmtId="0" fontId="20" fillId="58" borderId="35" xfId="99" applyFont="1" applyFill="1" applyBorder="1" applyAlignment="1">
      <alignment/>
      <protection/>
    </xf>
    <xf numFmtId="0" fontId="20" fillId="0" borderId="12" xfId="99" applyFont="1" applyFill="1" applyBorder="1" applyAlignment="1">
      <alignment wrapText="1"/>
      <protection/>
    </xf>
    <xf numFmtId="0" fontId="20" fillId="0" borderId="12" xfId="99" applyFont="1" applyFill="1" applyBorder="1" applyAlignment="1">
      <alignment wrapText="1"/>
      <protection/>
    </xf>
    <xf numFmtId="0" fontId="74" fillId="0" borderId="2" xfId="81" applyFont="1" applyFill="1" applyAlignment="1" applyProtection="1">
      <alignment horizontal="center"/>
      <protection/>
    </xf>
    <xf numFmtId="0" fontId="22" fillId="0" borderId="0" xfId="71" applyFont="1" applyAlignment="1">
      <alignment horizontal="left" vertical="top" wrapText="1"/>
    </xf>
    <xf numFmtId="0" fontId="24" fillId="0" borderId="0" xfId="71" applyFont="1" applyAlignment="1">
      <alignment horizontal="left" vertical="top" wrapText="1"/>
    </xf>
    <xf numFmtId="0" fontId="22" fillId="0" borderId="0" xfId="71" applyFont="1" applyAlignment="1">
      <alignment horizontal="left" vertical="top"/>
    </xf>
    <xf numFmtId="0" fontId="20" fillId="46" borderId="36" xfId="82" applyFont="1" applyBorder="1" applyAlignment="1" applyProtection="1">
      <alignment horizontal="left" vertical="top"/>
      <protection locked="0"/>
    </xf>
    <xf numFmtId="0" fontId="20" fillId="46" borderId="37" xfId="82" applyFont="1" applyBorder="1" applyAlignment="1" applyProtection="1">
      <alignment horizontal="left" vertical="top"/>
      <protection locked="0"/>
    </xf>
    <xf numFmtId="0" fontId="20" fillId="46" borderId="38" xfId="82" applyFont="1" applyBorder="1" applyAlignment="1" applyProtection="1">
      <alignment horizontal="left" vertical="top"/>
      <protection locked="0"/>
    </xf>
    <xf numFmtId="0" fontId="20" fillId="46" borderId="39" xfId="82" applyFont="1" applyBorder="1" applyAlignment="1" applyProtection="1">
      <alignment horizontal="left" vertical="top"/>
      <protection locked="0"/>
    </xf>
    <xf numFmtId="0" fontId="20" fillId="46" borderId="0" xfId="82" applyFont="1" applyBorder="1" applyAlignment="1" applyProtection="1">
      <alignment horizontal="left" vertical="top"/>
      <protection locked="0"/>
    </xf>
    <xf numFmtId="0" fontId="20" fillId="46" borderId="40" xfId="82" applyFont="1" applyBorder="1" applyAlignment="1" applyProtection="1">
      <alignment horizontal="left" vertical="top"/>
      <protection locked="0"/>
    </xf>
    <xf numFmtId="0" fontId="20" fillId="46" borderId="41" xfId="82" applyFont="1" applyBorder="1" applyAlignment="1" applyProtection="1">
      <alignment horizontal="left" vertical="top"/>
      <protection locked="0"/>
    </xf>
    <xf numFmtId="0" fontId="20" fillId="46" borderId="42" xfId="82" applyFont="1" applyBorder="1" applyAlignment="1" applyProtection="1">
      <alignment horizontal="left" vertical="top"/>
      <protection locked="0"/>
    </xf>
    <xf numFmtId="0" fontId="20" fillId="46" borderId="43" xfId="82" applyFont="1" applyBorder="1" applyAlignment="1" applyProtection="1">
      <alignment horizontal="left" vertical="top"/>
      <protection locked="0"/>
    </xf>
    <xf numFmtId="0" fontId="79" fillId="0" borderId="2" xfId="81" applyFont="1" applyFill="1" applyAlignment="1" applyProtection="1">
      <alignment horizontal="center" vertical="center" wrapText="1"/>
      <protection/>
    </xf>
    <xf numFmtId="0" fontId="91" fillId="0" borderId="2" xfId="81"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77" fillId="0" borderId="19" xfId="0" applyFont="1" applyBorder="1" applyAlignment="1" applyProtection="1">
      <alignment horizontal="center" vertical="center" wrapText="1"/>
      <protection/>
    </xf>
    <xf numFmtId="0" fontId="79" fillId="0" borderId="32" xfId="81" applyFont="1" applyFill="1" applyBorder="1" applyAlignment="1" applyProtection="1">
      <alignment horizontal="center" vertical="center" wrapText="1"/>
      <protection/>
    </xf>
    <xf numFmtId="0" fontId="79" fillId="0" borderId="33" xfId="81" applyFont="1" applyFill="1" applyBorder="1" applyAlignment="1" applyProtection="1">
      <alignment horizontal="center" vertical="center" wrapText="1"/>
      <protection/>
    </xf>
    <xf numFmtId="0" fontId="79" fillId="0" borderId="32" xfId="81" applyFont="1" applyFill="1" applyBorder="1" applyAlignment="1" applyProtection="1">
      <alignment horizontal="center" vertical="center" wrapText="1"/>
      <protection/>
    </xf>
    <xf numFmtId="0" fontId="79" fillId="0" borderId="33" xfId="81" applyFont="1" applyFill="1" applyBorder="1" applyAlignment="1" applyProtection="1">
      <alignment horizontal="center" vertical="center" wrapText="1"/>
      <protection/>
    </xf>
    <xf numFmtId="0" fontId="77" fillId="0" borderId="19" xfId="0" applyFont="1" applyBorder="1" applyAlignment="1" applyProtection="1">
      <alignment vertical="center" textRotation="90" wrapText="1"/>
      <protection/>
    </xf>
    <xf numFmtId="0" fontId="75" fillId="0" borderId="19" xfId="0" applyFont="1" applyBorder="1" applyAlignment="1" applyProtection="1">
      <alignment horizontal="center" vertical="center" wrapText="1"/>
      <protection/>
    </xf>
    <xf numFmtId="0" fontId="77" fillId="0" borderId="23" xfId="0" applyFont="1" applyBorder="1" applyAlignment="1" applyProtection="1">
      <alignment horizontal="center" vertical="center" textRotation="90" wrapText="1"/>
      <protection/>
    </xf>
    <xf numFmtId="0" fontId="77" fillId="0" borderId="21" xfId="0" applyFont="1" applyBorder="1" applyAlignment="1" applyProtection="1">
      <alignment horizontal="center" vertical="center" textRotation="90" wrapText="1"/>
      <protection/>
    </xf>
    <xf numFmtId="0" fontId="75" fillId="0" borderId="0"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77" fillId="0" borderId="19" xfId="0" applyFont="1" applyBorder="1" applyAlignment="1" applyProtection="1">
      <alignment horizontal="center" vertical="center" textRotation="90" wrapText="1"/>
      <protection/>
    </xf>
    <xf numFmtId="0" fontId="77" fillId="0" borderId="28" xfId="0" applyFont="1" applyBorder="1" applyAlignment="1" applyProtection="1">
      <alignment horizontal="center" vertical="center" wrapText="1"/>
      <protection/>
    </xf>
    <xf numFmtId="0" fontId="77" fillId="0" borderId="29" xfId="0" applyFont="1" applyBorder="1" applyAlignment="1" applyProtection="1">
      <alignment horizontal="center" vertical="center" wrapText="1"/>
      <protection/>
    </xf>
    <xf numFmtId="0" fontId="75" fillId="0" borderId="19" xfId="0" applyFont="1" applyBorder="1" applyAlignment="1" applyProtection="1">
      <alignment horizontal="left" vertical="center" wrapText="1"/>
      <protection/>
    </xf>
    <xf numFmtId="0" fontId="77" fillId="0" borderId="28" xfId="0" applyFont="1" applyBorder="1" applyAlignment="1" applyProtection="1">
      <alignment horizontal="center" vertical="top" wrapText="1"/>
      <protection/>
    </xf>
    <xf numFmtId="0" fontId="77" fillId="0" borderId="29" xfId="0" applyFont="1" applyBorder="1" applyAlignment="1" applyProtection="1">
      <alignment horizontal="center" vertical="top" wrapText="1"/>
      <protection/>
    </xf>
    <xf numFmtId="0" fontId="74" fillId="0" borderId="44" xfId="81" applyFont="1" applyFill="1" applyBorder="1" applyAlignment="1" applyProtection="1">
      <alignment horizontal="center" vertical="center"/>
      <protection/>
    </xf>
    <xf numFmtId="0" fontId="74" fillId="0" borderId="33" xfId="81" applyFont="1" applyFill="1" applyBorder="1" applyAlignment="1" applyProtection="1">
      <alignment horizontal="center" vertical="center"/>
      <protection/>
    </xf>
    <xf numFmtId="0" fontId="74" fillId="0" borderId="32" xfId="81" applyFont="1" applyFill="1" applyBorder="1" applyAlignment="1" applyProtection="1">
      <alignment horizontal="center" vertical="center"/>
      <protection/>
    </xf>
    <xf numFmtId="0" fontId="74" fillId="0" borderId="45" xfId="81" applyFont="1" applyFill="1" applyBorder="1" applyAlignment="1" applyProtection="1">
      <alignment horizontal="center"/>
      <protection/>
    </xf>
    <xf numFmtId="0" fontId="74" fillId="0" borderId="46" xfId="81" applyFont="1" applyFill="1" applyBorder="1" applyAlignment="1" applyProtection="1">
      <alignment horizontal="center"/>
      <protection/>
    </xf>
    <xf numFmtId="0" fontId="74" fillId="0" borderId="2" xfId="81" applyFont="1" applyFill="1" applyAlignment="1" applyProtection="1">
      <alignment horizontal="center" vertical="center" wrapText="1"/>
      <protection/>
    </xf>
    <xf numFmtId="0" fontId="74" fillId="0" borderId="2" xfId="81" applyFont="1" applyFill="1" applyAlignment="1" applyProtection="1">
      <alignment horizontal="center" wrapText="1"/>
      <protection/>
    </xf>
    <xf numFmtId="0" fontId="74" fillId="0" borderId="32" xfId="81" applyFont="1" applyFill="1" applyBorder="1" applyAlignment="1" applyProtection="1">
      <alignment horizontal="center" vertical="center" wrapText="1"/>
      <protection/>
    </xf>
    <xf numFmtId="0" fontId="74" fillId="0" borderId="44" xfId="81" applyFont="1" applyFill="1" applyBorder="1" applyAlignment="1" applyProtection="1">
      <alignment horizontal="center" vertical="center" wrapText="1"/>
      <protection/>
    </xf>
    <xf numFmtId="0" fontId="74" fillId="0" borderId="33" xfId="81" applyFont="1" applyFill="1" applyBorder="1" applyAlignment="1" applyProtection="1">
      <alignment horizontal="center" vertical="center" wrapText="1"/>
      <protection/>
    </xf>
    <xf numFmtId="0" fontId="74" fillId="0" borderId="47" xfId="81" applyFont="1" applyFill="1" applyBorder="1" applyAlignment="1" applyProtection="1">
      <alignment horizontal="center"/>
      <protection/>
    </xf>
    <xf numFmtId="0" fontId="74" fillId="0" borderId="2" xfId="81" applyFont="1" applyFill="1" applyAlignment="1" applyProtection="1">
      <alignment horizontal="center" vertical="center" wrapText="1"/>
      <protection/>
    </xf>
    <xf numFmtId="0" fontId="74" fillId="0" borderId="2" xfId="81" applyFont="1" applyFill="1" applyAlignment="1" applyProtection="1">
      <alignment horizontal="center" wrapText="1"/>
      <protection/>
    </xf>
    <xf numFmtId="0" fontId="21" fillId="0" borderId="0" xfId="0" applyFont="1" applyAlignment="1" applyProtection="1">
      <alignment horizontal="left" vertical="top" wrapText="1"/>
      <protection/>
    </xf>
    <xf numFmtId="0" fontId="74" fillId="0" borderId="32" xfId="81" applyFont="1" applyFill="1" applyBorder="1" applyAlignment="1" applyProtection="1">
      <alignment horizontal="center" wrapText="1"/>
      <protection/>
    </xf>
    <xf numFmtId="0" fontId="74" fillId="0" borderId="44" xfId="81" applyFont="1" applyFill="1" applyBorder="1" applyAlignment="1" applyProtection="1">
      <alignment horizontal="center" wrapText="1"/>
      <protection/>
    </xf>
    <xf numFmtId="0" fontId="74" fillId="0" borderId="33" xfId="81" applyFont="1" applyFill="1" applyBorder="1" applyAlignment="1" applyProtection="1">
      <alignment horizontal="center" wrapText="1"/>
      <protection/>
    </xf>
    <xf numFmtId="0" fontId="74" fillId="0" borderId="32" xfId="81" applyFont="1" applyFill="1" applyBorder="1" applyAlignment="1" applyProtection="1">
      <alignment horizontal="center" vertical="center" wrapText="1"/>
      <protection/>
    </xf>
    <xf numFmtId="0" fontId="74" fillId="0" borderId="44" xfId="81" applyFont="1" applyFill="1" applyBorder="1" applyAlignment="1" applyProtection="1">
      <alignment horizontal="center" vertical="center" wrapText="1"/>
      <protection/>
    </xf>
    <xf numFmtId="0" fontId="74" fillId="0" borderId="33" xfId="81" applyFont="1" applyFill="1" applyBorder="1" applyAlignment="1" applyProtection="1">
      <alignment horizontal="center" vertical="center" wrapText="1"/>
      <protection/>
    </xf>
    <xf numFmtId="0" fontId="74" fillId="0" borderId="45" xfId="81" applyFont="1" applyFill="1" applyBorder="1" applyAlignment="1" applyProtection="1">
      <alignment horizontal="center" vertical="center"/>
      <protection/>
    </xf>
    <xf numFmtId="0" fontId="74" fillId="0" borderId="47" xfId="81" applyFont="1" applyFill="1" applyBorder="1" applyAlignment="1" applyProtection="1">
      <alignment horizontal="center" vertical="center"/>
      <protection/>
    </xf>
    <xf numFmtId="0" fontId="74" fillId="0" borderId="46" xfId="81" applyFont="1" applyFill="1" applyBorder="1" applyAlignment="1" applyProtection="1">
      <alignment horizontal="center" vertical="center"/>
      <protection/>
    </xf>
    <xf numFmtId="0" fontId="74" fillId="0" borderId="45" xfId="81" applyFont="1" applyFill="1" applyBorder="1" applyAlignment="1" applyProtection="1">
      <alignment horizontal="center" vertical="center" wrapText="1"/>
      <protection/>
    </xf>
    <xf numFmtId="0" fontId="74" fillId="0" borderId="46" xfId="81" applyFont="1" applyFill="1" applyBorder="1" applyAlignment="1" applyProtection="1">
      <alignment horizontal="center" vertical="center" wrapText="1"/>
      <protection/>
    </xf>
    <xf numFmtId="0" fontId="74" fillId="0" borderId="2" xfId="81" applyFont="1" applyFill="1" applyAlignment="1" applyProtection="1">
      <alignment horizontal="center"/>
      <protection/>
    </xf>
    <xf numFmtId="0" fontId="74" fillId="0" borderId="2" xfId="81" applyFont="1" applyFill="1" applyAlignment="1" applyProtection="1">
      <alignment horizontal="center" vertical="center"/>
      <protection/>
    </xf>
    <xf numFmtId="0" fontId="91" fillId="0" borderId="2" xfId="81" applyFont="1" applyFill="1" applyAlignment="1" applyProtection="1">
      <alignment horizontal="center" vertical="center"/>
      <protection/>
    </xf>
    <xf numFmtId="0" fontId="79" fillId="0" borderId="2" xfId="81" applyFont="1" applyFill="1" applyAlignment="1" applyProtection="1">
      <alignment horizontal="center" vertical="center"/>
      <protection/>
    </xf>
    <xf numFmtId="0" fontId="79" fillId="0" borderId="44" xfId="81" applyFont="1" applyFill="1" applyBorder="1" applyAlignment="1" applyProtection="1">
      <alignment horizontal="center" vertical="center" wrapText="1"/>
      <protection/>
    </xf>
    <xf numFmtId="0" fontId="86" fillId="0" borderId="34" xfId="102" applyFont="1" applyFill="1" applyBorder="1" applyAlignment="1" applyProtection="1">
      <alignment horizontal="center" vertical="center" wrapText="1"/>
      <protection/>
    </xf>
    <xf numFmtId="0" fontId="77" fillId="0" borderId="34" xfId="0" applyFont="1" applyBorder="1" applyAlignment="1" applyProtection="1">
      <alignment horizontal="center" vertical="center" wrapText="1"/>
      <protection/>
    </xf>
    <xf numFmtId="0" fontId="20" fillId="0" borderId="0" xfId="0" applyFont="1" applyBorder="1" applyAlignment="1" applyProtection="1">
      <alignment wrapText="1"/>
      <protection/>
    </xf>
    <xf numFmtId="0" fontId="77" fillId="0" borderId="34" xfId="0" applyFont="1" applyBorder="1" applyAlignment="1" applyProtection="1">
      <alignment horizontal="center" vertical="center" textRotation="90" wrapText="1"/>
      <protection/>
    </xf>
    <xf numFmtId="0" fontId="86" fillId="0" borderId="34" xfId="102" applyFont="1" applyFill="1" applyBorder="1" applyAlignment="1" applyProtection="1">
      <alignment horizontal="center" textRotation="90" wrapText="1"/>
      <protection/>
    </xf>
    <xf numFmtId="0" fontId="86" fillId="0" borderId="34" xfId="102" applyFont="1" applyFill="1" applyBorder="1" applyAlignment="1" applyProtection="1">
      <alignment horizontal="center" vertical="center" textRotation="90" wrapText="1"/>
      <protection/>
    </xf>
    <xf numFmtId="0" fontId="86" fillId="0" borderId="34" xfId="102" applyFont="1" applyFill="1" applyBorder="1" applyAlignment="1" applyProtection="1">
      <alignment horizontal="center" wrapText="1"/>
      <protection/>
    </xf>
    <xf numFmtId="0" fontId="86" fillId="0" borderId="34" xfId="102" applyFont="1" applyFill="1" applyBorder="1" applyAlignment="1" applyProtection="1">
      <alignment horizontal="center"/>
      <protection/>
    </xf>
    <xf numFmtId="0" fontId="86" fillId="0" borderId="34" xfId="102" applyFont="1" applyFill="1" applyBorder="1" applyAlignment="1" applyProtection="1">
      <alignment horizontal="center" vertical="center"/>
      <protection/>
    </xf>
    <xf numFmtId="0" fontId="75" fillId="0" borderId="34" xfId="0" applyFont="1" applyBorder="1" applyAlignment="1" applyProtection="1">
      <alignment horizontal="center" vertical="center" wrapText="1"/>
      <protection/>
    </xf>
    <xf numFmtId="0" fontId="77" fillId="0" borderId="34" xfId="0" applyFont="1" applyBorder="1" applyAlignment="1" applyProtection="1">
      <alignment vertical="center" textRotation="90" wrapText="1"/>
      <protection/>
    </xf>
    <xf numFmtId="0" fontId="75" fillId="0" borderId="34" xfId="0" applyFont="1" applyBorder="1" applyAlignment="1" applyProtection="1">
      <alignment horizontal="left" vertical="center" wrapText="1"/>
      <protection/>
    </xf>
    <xf numFmtId="0" fontId="77" fillId="0" borderId="34" xfId="0" applyFont="1" applyBorder="1" applyAlignment="1" applyProtection="1">
      <alignment horizontal="center" vertical="top" wrapText="1"/>
      <protection/>
    </xf>
    <xf numFmtId="0" fontId="77" fillId="0" borderId="34" xfId="0" applyFont="1" applyBorder="1" applyAlignment="1" applyProtection="1">
      <alignment horizontal="center" vertical="center"/>
      <protection/>
    </xf>
    <xf numFmtId="0" fontId="77" fillId="0" borderId="34" xfId="0" applyFont="1" applyBorder="1" applyAlignment="1" applyProtection="1">
      <alignment horizontal="center"/>
      <protection/>
    </xf>
  </cellXfs>
  <cellStyles count="96">
    <cellStyle name="Normal" xfId="0"/>
    <cellStyle name="20% - 1. jelölőszín 2" xfId="15"/>
    <cellStyle name="20% - 2. jelölőszín 2" xfId="16"/>
    <cellStyle name="20% - 3. jelölőszín 2" xfId="17"/>
    <cellStyle name="20% - 4. jelölőszín 2" xfId="18"/>
    <cellStyle name="20% - 5. jelölőszín 2" xfId="19"/>
    <cellStyle name="20% - 6. jelölőszín 2" xfId="20"/>
    <cellStyle name="20% - Accent1" xfId="21"/>
    <cellStyle name="20% - Accent2" xfId="22"/>
    <cellStyle name="20% - Accent3" xfId="23"/>
    <cellStyle name="20% - Accent4" xfId="24"/>
    <cellStyle name="20% - Accent5" xfId="25"/>
    <cellStyle name="20% - Accent6" xfId="26"/>
    <cellStyle name="40% - 1. jelölőszín 2" xfId="27"/>
    <cellStyle name="40% - 2. jelölőszín 2" xfId="28"/>
    <cellStyle name="40% - 3. jelölőszín 2" xfId="29"/>
    <cellStyle name="40% - 4. jelölőszín 2" xfId="30"/>
    <cellStyle name="40% - 5. jelölőszín 2" xfId="31"/>
    <cellStyle name="40% - 6. jelölőszín 2" xfId="32"/>
    <cellStyle name="40% - Accent1" xfId="33"/>
    <cellStyle name="40% - Accent2" xfId="34"/>
    <cellStyle name="40% - Accent3" xfId="35"/>
    <cellStyle name="40% - Accent4" xfId="36"/>
    <cellStyle name="40% - Accent5" xfId="37"/>
    <cellStyle name="40% - Accent6" xfId="38"/>
    <cellStyle name="60% - 1. jelölőszín 2" xfId="39"/>
    <cellStyle name="60% - 2. jelölőszín 2" xfId="40"/>
    <cellStyle name="60% - 3. jelölőszín 2" xfId="41"/>
    <cellStyle name="60% - 4. jelölőszín 2" xfId="42"/>
    <cellStyle name="60% - 5. jelölőszín 2" xfId="43"/>
    <cellStyle name="60% - 6. jelölőszín 2"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2" xfId="58"/>
    <cellStyle name="Calculation" xfId="59"/>
    <cellStyle name="Check Cell" xfId="60"/>
    <cellStyle name="Cím 2" xfId="61"/>
    <cellStyle name="Címsor 1 2" xfId="62"/>
    <cellStyle name="Címsor 2 2" xfId="63"/>
    <cellStyle name="Címsor 3 2" xfId="64"/>
    <cellStyle name="Címsor 4 2" xfId="65"/>
    <cellStyle name="Comma" xfId="66"/>
    <cellStyle name="Comma [0]" xfId="67"/>
    <cellStyle name="Currency" xfId="68"/>
    <cellStyle name="Currency [0]" xfId="69"/>
    <cellStyle name="Ellenőrzőcella 2" xfId="70"/>
    <cellStyle name="Explanatory Text" xfId="71"/>
    <cellStyle name="Figyelmeztetés 2" xfId="72"/>
    <cellStyle name="Followed Hyperlink" xfId="73"/>
    <cellStyle name="Good" xfId="74"/>
    <cellStyle name="Heading 1" xfId="75"/>
    <cellStyle name="Heading 2" xfId="76"/>
    <cellStyle name="Heading 3" xfId="77"/>
    <cellStyle name="Heading 4" xfId="78"/>
    <cellStyle name="Hivatkozott cella 2" xfId="79"/>
    <cellStyle name="Hyperlink" xfId="80"/>
    <cellStyle name="Input" xfId="81"/>
    <cellStyle name="Jegyzet 2" xfId="82"/>
    <cellStyle name="Jegyzet 3" xfId="83"/>
    <cellStyle name="Jelölőszín (1) 2" xfId="84"/>
    <cellStyle name="Jelölőszín (2) 2" xfId="85"/>
    <cellStyle name="Jelölőszín (3) 2" xfId="86"/>
    <cellStyle name="Jelölőszín (4) 2" xfId="87"/>
    <cellStyle name="Jelölőszín (5) 2" xfId="88"/>
    <cellStyle name="Jelölőszín (6) 2" xfId="89"/>
    <cellStyle name="Jó 2" xfId="90"/>
    <cellStyle name="Kimenet 2" xfId="91"/>
    <cellStyle name="Linked Cell" xfId="92"/>
    <cellStyle name="Magyarázó szöveg 2" xfId="93"/>
    <cellStyle name="Neutral" xfId="94"/>
    <cellStyle name="Normál 2" xfId="95"/>
    <cellStyle name="Normál 3" xfId="96"/>
    <cellStyle name="Normal_Kodtabla" xfId="97"/>
    <cellStyle name="Normál_Kodtabla" xfId="98"/>
    <cellStyle name="Normal_Sheet1" xfId="99"/>
    <cellStyle name="Note" xfId="100"/>
    <cellStyle name="Összesen 2" xfId="101"/>
    <cellStyle name="Output" xfId="102"/>
    <cellStyle name="Percent" xfId="103"/>
    <cellStyle name="Rossz 2" xfId="104"/>
    <cellStyle name="Semleges 2" xfId="105"/>
    <cellStyle name="Számítás 2" xfId="106"/>
    <cellStyle name="Title" xfId="107"/>
    <cellStyle name="Total" xfId="108"/>
    <cellStyle name="Warning Text" xfId="109"/>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lili.rotaru21@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4"/>
  <sheetViews>
    <sheetView zoomScalePageLayoutView="0" workbookViewId="0" topLeftCell="A1">
      <selection activeCell="I14" sqref="I14"/>
    </sheetView>
  </sheetViews>
  <sheetFormatPr defaultColWidth="9.140625" defaultRowHeight="15"/>
  <cols>
    <col min="2" max="2" width="15.28125" style="0" customWidth="1"/>
    <col min="3" max="3" width="19.00390625" style="241" customWidth="1"/>
    <col min="4" max="4" width="19.00390625" style="243" customWidth="1"/>
    <col min="5" max="5" width="23.8515625" style="0" customWidth="1"/>
    <col min="6" max="6" width="14.140625" style="0" customWidth="1"/>
  </cols>
  <sheetData>
    <row r="1" spans="1:6" ht="15">
      <c r="A1" s="235" t="s">
        <v>767</v>
      </c>
      <c r="B1" s="235" t="s">
        <v>768</v>
      </c>
      <c r="C1" s="240" t="s">
        <v>813</v>
      </c>
      <c r="D1" s="242" t="s">
        <v>814</v>
      </c>
      <c r="E1" s="235" t="s">
        <v>769</v>
      </c>
      <c r="F1" s="235" t="s">
        <v>770</v>
      </c>
    </row>
    <row r="2" spans="1:6" ht="15">
      <c r="A2" s="236">
        <f>Személyzet!C4</f>
      </c>
      <c r="B2" s="236">
        <f>Személyzet!A15</f>
        <v>0</v>
      </c>
      <c r="C2" s="241">
        <f>Személyzet!B15</f>
        <v>0</v>
      </c>
      <c r="D2" s="243">
        <f>Személyzet!C15</f>
        <v>0</v>
      </c>
      <c r="E2" t="str">
        <f>CONCATENATE(Személyzet!D15,Személyzet!E15,Személyzet!F15,Személyzet!G15)</f>
        <v>Családorvoslás</v>
      </c>
      <c r="F2">
        <f>Személyzet!H15</f>
        <v>0</v>
      </c>
    </row>
    <row r="3" spans="1:6" ht="15">
      <c r="A3" s="236">
        <f>A2</f>
      </c>
      <c r="B3" s="236">
        <f>Személyzet!A16</f>
        <v>0</v>
      </c>
      <c r="C3" s="241">
        <f>Személyzet!B16</f>
        <v>0</v>
      </c>
      <c r="D3" s="243">
        <f>Személyzet!C16</f>
        <v>0</v>
      </c>
      <c r="E3">
        <f>CONCATENATE(Személyzet!D16,Személyzet!E16,Személyzet!F16,Személyzet!G16)</f>
      </c>
      <c r="F3">
        <f>Személyzet!H16</f>
        <v>0</v>
      </c>
    </row>
    <row r="4" spans="1:6" ht="15">
      <c r="A4" s="236">
        <f>A2</f>
      </c>
      <c r="B4" s="236">
        <f>Személyzet!A17</f>
        <v>0</v>
      </c>
      <c r="C4" s="241">
        <f>Személyzet!B17</f>
        <v>0</v>
      </c>
      <c r="D4" s="243">
        <f>Személyzet!C17</f>
        <v>0</v>
      </c>
      <c r="E4">
        <f>CONCATENATE(Személyzet!D17,Személyzet!E17,Személyzet!F17,Személyzet!G17)</f>
      </c>
      <c r="F4">
        <f>Személyzet!H17</f>
        <v>0</v>
      </c>
    </row>
    <row r="5" spans="1:6" ht="15">
      <c r="A5" s="236">
        <f>A2</f>
      </c>
      <c r="B5" s="236">
        <f>Személyzet!A18</f>
        <v>0</v>
      </c>
      <c r="C5" s="241">
        <f>Személyzet!B18</f>
        <v>0</v>
      </c>
      <c r="D5" s="243">
        <f>Személyzet!C18</f>
        <v>0</v>
      </c>
      <c r="E5">
        <f>CONCATENATE(Személyzet!D18,Személyzet!E18,Személyzet!F18,Személyzet!G18)</f>
      </c>
      <c r="F5">
        <f>Személyzet!H18</f>
        <v>0</v>
      </c>
    </row>
    <row r="6" spans="1:6" ht="15">
      <c r="A6" s="236">
        <f>A2</f>
      </c>
      <c r="B6" s="236">
        <f>Személyzet!A19</f>
        <v>0</v>
      </c>
      <c r="C6" s="241">
        <f>Személyzet!B19</f>
        <v>0</v>
      </c>
      <c r="D6" s="243">
        <f>Személyzet!C19</f>
        <v>0</v>
      </c>
      <c r="E6">
        <f>CONCATENATE(Személyzet!D19,Személyzet!E19,Személyzet!F19,Személyzet!G19)</f>
      </c>
      <c r="F6">
        <f>Személyzet!H19</f>
        <v>0</v>
      </c>
    </row>
    <row r="7" spans="1:6" ht="15">
      <c r="A7" s="236">
        <f>A3</f>
      </c>
      <c r="B7" s="236">
        <f>Személyzet!A20</f>
        <v>0</v>
      </c>
      <c r="C7" s="241">
        <f>Személyzet!B20</f>
        <v>0</v>
      </c>
      <c r="D7" s="243">
        <f>Személyzet!C20</f>
        <v>0</v>
      </c>
      <c r="E7">
        <f>CONCATENATE(Személyzet!D20,Személyzet!E20,Személyzet!F20,Személyzet!G20)</f>
      </c>
      <c r="F7">
        <f>Személyzet!H20</f>
        <v>0</v>
      </c>
    </row>
    <row r="8" spans="1:6" ht="15">
      <c r="A8" s="236">
        <f aca="true" t="shared" si="0" ref="A8:A23">A4</f>
      </c>
      <c r="B8" s="236">
        <f>Személyzet!A21</f>
        <v>0</v>
      </c>
      <c r="C8" s="241">
        <f>Személyzet!B21</f>
        <v>0</v>
      </c>
      <c r="D8" s="243">
        <f>Személyzet!C21</f>
        <v>0</v>
      </c>
      <c r="E8">
        <f>CONCATENATE(Személyzet!D21,Személyzet!E21,Személyzet!F21,Személyzet!G21)</f>
      </c>
      <c r="F8">
        <f>Személyzet!H21</f>
        <v>0</v>
      </c>
    </row>
    <row r="9" spans="1:6" ht="15">
      <c r="A9" s="236">
        <f t="shared" si="0"/>
      </c>
      <c r="B9" s="236">
        <f>Személyzet!A22</f>
        <v>0</v>
      </c>
      <c r="C9" s="241">
        <f>Személyzet!B22</f>
        <v>0</v>
      </c>
      <c r="D9" s="243">
        <f>Személyzet!C22</f>
        <v>0</v>
      </c>
      <c r="E9">
        <f>CONCATENATE(Személyzet!D22,Személyzet!E22,Személyzet!F22,Személyzet!G22)</f>
      </c>
      <c r="F9">
        <f>Személyzet!H22</f>
        <v>0</v>
      </c>
    </row>
    <row r="10" spans="1:6" ht="15">
      <c r="A10" s="236">
        <f t="shared" si="0"/>
      </c>
      <c r="B10" s="236">
        <f>Személyzet!A23</f>
        <v>0</v>
      </c>
      <c r="C10" s="241">
        <f>Személyzet!B23</f>
        <v>0</v>
      </c>
      <c r="D10" s="243">
        <f>Személyzet!C23</f>
        <v>0</v>
      </c>
      <c r="E10">
        <f>CONCATENATE(Személyzet!D23,Személyzet!E23,Személyzet!F23,Személyzet!G23)</f>
      </c>
      <c r="F10">
        <f>Személyzet!H23</f>
        <v>0</v>
      </c>
    </row>
    <row r="11" spans="1:6" ht="15">
      <c r="A11" s="236">
        <f t="shared" si="0"/>
      </c>
      <c r="B11" s="236">
        <f>Személyzet!A24</f>
        <v>0</v>
      </c>
      <c r="C11" s="241">
        <f>Személyzet!B24</f>
        <v>0</v>
      </c>
      <c r="D11" s="243">
        <f>Személyzet!C24</f>
        <v>0</v>
      </c>
      <c r="E11">
        <f>CONCATENATE(Személyzet!D24,Személyzet!E24,Személyzet!F24,Személyzet!G24)</f>
      </c>
      <c r="F11">
        <f>Személyzet!H24</f>
        <v>0</v>
      </c>
    </row>
    <row r="12" spans="1:6" ht="15">
      <c r="A12" s="236">
        <f t="shared" si="0"/>
      </c>
      <c r="B12" s="236">
        <f>Személyzet!A25</f>
        <v>0</v>
      </c>
      <c r="C12" s="241">
        <f>Személyzet!B25</f>
        <v>0</v>
      </c>
      <c r="D12" s="243">
        <f>Személyzet!C25</f>
        <v>0</v>
      </c>
      <c r="E12">
        <f>CONCATENATE(Személyzet!D25,Személyzet!E25,Személyzet!F25,Személyzet!G25)</f>
      </c>
      <c r="F12">
        <f>Személyzet!H25</f>
        <v>0</v>
      </c>
    </row>
    <row r="13" spans="1:6" ht="15">
      <c r="A13" s="236">
        <f t="shared" si="0"/>
      </c>
      <c r="B13" s="236">
        <f>Személyzet!A26</f>
        <v>0</v>
      </c>
      <c r="C13" s="241">
        <f>Személyzet!B26</f>
        <v>0</v>
      </c>
      <c r="D13" s="243">
        <f>Személyzet!C26</f>
        <v>0</v>
      </c>
      <c r="E13">
        <f>CONCATENATE(Személyzet!D26,Személyzet!E26,Személyzet!F26,Személyzet!G26)</f>
      </c>
      <c r="F13">
        <f>Személyzet!H26</f>
        <v>0</v>
      </c>
    </row>
    <row r="14" spans="1:6" ht="15">
      <c r="A14" s="236">
        <f t="shared" si="0"/>
      </c>
      <c r="B14" s="236">
        <f>Személyzet!A27</f>
        <v>0</v>
      </c>
      <c r="C14" s="241">
        <f>Személyzet!B27</f>
        <v>0</v>
      </c>
      <c r="D14" s="243">
        <f>Személyzet!C27</f>
        <v>0</v>
      </c>
      <c r="E14">
        <f>CONCATENATE(Személyzet!D27,Személyzet!E27,Személyzet!F27,Személyzet!G27)</f>
      </c>
      <c r="F14">
        <f>Személyzet!H27</f>
        <v>0</v>
      </c>
    </row>
    <row r="15" spans="1:6" ht="15">
      <c r="A15" s="236">
        <f t="shared" si="0"/>
      </c>
      <c r="B15" s="236">
        <f>Személyzet!A28</f>
        <v>0</v>
      </c>
      <c r="C15" s="241">
        <f>Személyzet!B28</f>
        <v>0</v>
      </c>
      <c r="D15" s="243">
        <f>Személyzet!C28</f>
        <v>0</v>
      </c>
      <c r="E15">
        <f>CONCATENATE(Személyzet!D28,Személyzet!E28,Személyzet!F28,Személyzet!G28)</f>
      </c>
      <c r="F15">
        <f>Személyzet!H28</f>
        <v>0</v>
      </c>
    </row>
    <row r="16" spans="1:6" ht="15">
      <c r="A16" s="236">
        <f t="shared" si="0"/>
      </c>
      <c r="B16" s="236">
        <f>Személyzet!A29</f>
        <v>0</v>
      </c>
      <c r="C16" s="241">
        <f>Személyzet!B29</f>
        <v>0</v>
      </c>
      <c r="D16" s="243">
        <f>Személyzet!C29</f>
        <v>0</v>
      </c>
      <c r="E16">
        <f>CONCATENATE(Személyzet!D29,Személyzet!E29,Személyzet!F29,Személyzet!G29)</f>
      </c>
      <c r="F16">
        <f>Személyzet!H29</f>
        <v>0</v>
      </c>
    </row>
    <row r="17" spans="1:6" ht="15">
      <c r="A17" s="236">
        <f t="shared" si="0"/>
      </c>
      <c r="B17" s="236">
        <f>Személyzet!A30</f>
        <v>0</v>
      </c>
      <c r="C17" s="241">
        <f>Személyzet!B30</f>
        <v>0</v>
      </c>
      <c r="D17" s="243">
        <f>Személyzet!C30</f>
        <v>0</v>
      </c>
      <c r="E17">
        <f>CONCATENATE(Személyzet!D30,Személyzet!E30,Személyzet!F30,Személyzet!G30)</f>
      </c>
      <c r="F17">
        <f>Személyzet!H30</f>
        <v>0</v>
      </c>
    </row>
    <row r="18" spans="1:6" ht="15">
      <c r="A18" s="236">
        <f t="shared" si="0"/>
      </c>
      <c r="B18" s="236">
        <f>Személyzet!A31</f>
        <v>0</v>
      </c>
      <c r="C18" s="241">
        <f>Személyzet!B31</f>
        <v>0</v>
      </c>
      <c r="D18" s="243">
        <f>Személyzet!C31</f>
        <v>0</v>
      </c>
      <c r="E18">
        <f>CONCATENATE(Személyzet!D31,Személyzet!E31,Személyzet!F31,Személyzet!G31)</f>
      </c>
      <c r="F18">
        <f>Személyzet!H31</f>
        <v>0</v>
      </c>
    </row>
    <row r="19" spans="1:6" ht="15">
      <c r="A19" s="236">
        <f t="shared" si="0"/>
      </c>
      <c r="B19" s="236">
        <f>Személyzet!A32</f>
        <v>0</v>
      </c>
      <c r="C19" s="241">
        <f>Személyzet!B32</f>
        <v>0</v>
      </c>
      <c r="D19" s="243">
        <f>Személyzet!C32</f>
        <v>0</v>
      </c>
      <c r="E19">
        <f>CONCATENATE(Személyzet!D32,Személyzet!E32,Személyzet!F32,Személyzet!G32)</f>
      </c>
      <c r="F19">
        <f>Személyzet!H32</f>
        <v>0</v>
      </c>
    </row>
    <row r="20" spans="1:6" ht="15">
      <c r="A20" s="236">
        <f t="shared" si="0"/>
      </c>
      <c r="B20" s="236">
        <f>Személyzet!A33</f>
        <v>0</v>
      </c>
      <c r="C20" s="241">
        <f>Személyzet!B33</f>
        <v>0</v>
      </c>
      <c r="D20" s="243">
        <f>Személyzet!C33</f>
        <v>0</v>
      </c>
      <c r="E20">
        <f>CONCATENATE(Személyzet!D33,Személyzet!E33,Személyzet!F33,Személyzet!G33)</f>
      </c>
      <c r="F20">
        <f>Személyzet!H33</f>
        <v>0</v>
      </c>
    </row>
    <row r="21" spans="1:6" ht="15">
      <c r="A21" s="236">
        <f t="shared" si="0"/>
      </c>
      <c r="B21" s="236">
        <f>Személyzet!A34</f>
        <v>0</v>
      </c>
      <c r="C21" s="241">
        <f>Személyzet!B34</f>
        <v>0</v>
      </c>
      <c r="D21" s="243">
        <f>Személyzet!C34</f>
        <v>0</v>
      </c>
      <c r="E21">
        <f>CONCATENATE(Személyzet!D34,Személyzet!E34,Személyzet!F34,Személyzet!G34)</f>
      </c>
      <c r="F21">
        <f>Személyzet!H34</f>
        <v>0</v>
      </c>
    </row>
    <row r="22" spans="1:6" ht="15">
      <c r="A22" s="236">
        <f t="shared" si="0"/>
      </c>
      <c r="B22" s="236">
        <f>Személyzet!A35</f>
        <v>0</v>
      </c>
      <c r="C22" s="241">
        <f>Személyzet!B35</f>
        <v>0</v>
      </c>
      <c r="D22" s="243">
        <f>Személyzet!C35</f>
        <v>0</v>
      </c>
      <c r="E22">
        <f>CONCATENATE(Személyzet!D35,Személyzet!E35,Személyzet!F35,Személyzet!G35)</f>
      </c>
      <c r="F22">
        <f>Személyzet!H35</f>
        <v>0</v>
      </c>
    </row>
    <row r="23" spans="1:6" ht="15">
      <c r="A23" s="236">
        <f t="shared" si="0"/>
      </c>
      <c r="B23" s="236">
        <f>Személyzet!A36</f>
        <v>0</v>
      </c>
      <c r="C23" s="241">
        <f>Személyzet!B36</f>
        <v>0</v>
      </c>
      <c r="D23" s="243">
        <f>Személyzet!C36</f>
        <v>0</v>
      </c>
      <c r="E23">
        <f>CONCATENATE(Személyzet!D36,Személyzet!E36,Személyzet!F36,Személyzet!G36)</f>
      </c>
      <c r="F23">
        <f>Személyzet!H36</f>
        <v>0</v>
      </c>
    </row>
    <row r="24" spans="3:6" ht="15">
      <c r="C24" s="241">
        <f>Személyzet!B37</f>
        <v>0</v>
      </c>
      <c r="D24" s="243">
        <f>Személyzet!C37</f>
        <v>0</v>
      </c>
      <c r="E24">
        <f>CONCATENATE(Személyzet!D37,Személyzet!E37,Személyzet!F37,Személyzet!G37)</f>
      </c>
      <c r="F24">
        <f>Személyzet!H37</f>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222"/>
  <sheetViews>
    <sheetView zoomScale="75" zoomScaleNormal="75" zoomScalePageLayoutView="0" workbookViewId="0" topLeftCell="A1">
      <selection activeCell="R37" sqref="R37"/>
    </sheetView>
  </sheetViews>
  <sheetFormatPr defaultColWidth="9.140625" defaultRowHeight="15"/>
  <cols>
    <col min="1" max="1" width="9.140625" style="8" customWidth="1"/>
    <col min="2" max="2" width="23.00390625" style="8" customWidth="1"/>
    <col min="3" max="21" width="10.7109375" style="8" customWidth="1"/>
    <col min="22" max="22" width="10.28125" style="8" customWidth="1"/>
    <col min="23" max="27" width="5.8515625" style="8" customWidth="1"/>
    <col min="28" max="28" width="6.28125" style="8" customWidth="1"/>
    <col min="29" max="33" width="9.140625" style="8" customWidth="1"/>
    <col min="34" max="16384" width="9.140625" style="8" customWidth="1"/>
  </cols>
  <sheetData>
    <row r="1" ht="12.75">
      <c r="B1" s="7" t="s">
        <v>130</v>
      </c>
    </row>
    <row r="3" spans="2:15" ht="12.75">
      <c r="B3" s="163" t="s">
        <v>199</v>
      </c>
      <c r="C3" s="26">
        <f>Személyzet!C3</f>
        <v>0</v>
      </c>
      <c r="D3" s="21"/>
      <c r="E3" s="21"/>
      <c r="F3" s="21"/>
      <c r="G3" s="21"/>
      <c r="O3" s="8">
        <f>IF(F9&lt;&gt;"nu",1,0)</f>
        <v>1</v>
      </c>
    </row>
    <row r="4" spans="2:9" ht="12.75">
      <c r="B4" s="163" t="s">
        <v>202</v>
      </c>
      <c r="C4" s="26">
        <f>Személyzet!C4</f>
      </c>
      <c r="D4" s="26"/>
      <c r="E4" s="26"/>
      <c r="F4" s="26"/>
      <c r="G4" s="26"/>
      <c r="I4" s="164"/>
    </row>
    <row r="5" spans="2:13" ht="12.75">
      <c r="B5" s="163" t="s">
        <v>116</v>
      </c>
      <c r="C5" s="26">
        <f>Személyzet!C5</f>
      </c>
      <c r="D5" s="21"/>
      <c r="E5" s="21"/>
      <c r="F5" s="21"/>
      <c r="G5" s="21"/>
      <c r="I5" s="165"/>
      <c r="L5" s="166"/>
      <c r="M5" s="166"/>
    </row>
    <row r="6" spans="2:13" ht="12.75">
      <c r="B6" s="163" t="s">
        <v>200</v>
      </c>
      <c r="C6" s="26">
        <f>Személyzet!C6</f>
      </c>
      <c r="D6" s="21"/>
      <c r="E6" s="21"/>
      <c r="F6" s="21"/>
      <c r="G6" s="21"/>
      <c r="L6" s="166"/>
      <c r="M6" s="166"/>
    </row>
    <row r="7" ht="12.75">
      <c r="H7" s="13" t="s">
        <v>126</v>
      </c>
    </row>
    <row r="8" ht="12.75">
      <c r="H8" s="13"/>
    </row>
    <row r="9" spans="2:6" ht="15" customHeight="1">
      <c r="B9" s="15" t="s">
        <v>532</v>
      </c>
      <c r="F9" s="213">
        <f>Program!D13</f>
        <v>0</v>
      </c>
    </row>
    <row r="11" spans="1:8" ht="15" customHeight="1">
      <c r="A11" s="238">
        <f>C4</f>
      </c>
      <c r="B11" s="15" t="s">
        <v>533</v>
      </c>
      <c r="E11" s="16" t="s">
        <v>127</v>
      </c>
      <c r="F11" s="213">
        <f>Program!D16</f>
        <v>0</v>
      </c>
      <c r="G11" s="16" t="s">
        <v>128</v>
      </c>
      <c r="H11" s="213">
        <f>Program!F16</f>
        <v>0</v>
      </c>
    </row>
    <row r="13" ht="15" customHeight="1">
      <c r="B13" s="15" t="s">
        <v>534</v>
      </c>
    </row>
    <row r="14" spans="2:18" ht="15">
      <c r="B14" s="215" t="s">
        <v>192</v>
      </c>
      <c r="C14" s="215" t="s">
        <v>193</v>
      </c>
      <c r="D14" s="215" t="s">
        <v>194</v>
      </c>
      <c r="E14" s="215" t="s">
        <v>195</v>
      </c>
      <c r="F14" s="215" t="s">
        <v>196</v>
      </c>
      <c r="G14" s="215" t="s">
        <v>197</v>
      </c>
      <c r="H14" s="215" t="s">
        <v>198</v>
      </c>
      <c r="L14" s="37" t="s">
        <v>802</v>
      </c>
      <c r="M14" s="220" t="s">
        <v>660</v>
      </c>
      <c r="N14"/>
      <c r="O14"/>
      <c r="P14"/>
      <c r="Q14"/>
      <c r="R14"/>
    </row>
    <row r="15" spans="1:18" ht="25.5">
      <c r="A15" s="238">
        <f>$C$4</f>
      </c>
      <c r="B15" s="216">
        <f>Program!B21</f>
        <v>0</v>
      </c>
      <c r="C15" s="216">
        <f>Program!C21</f>
        <v>0</v>
      </c>
      <c r="D15" s="216">
        <f>Program!D21</f>
        <v>0</v>
      </c>
      <c r="E15" s="216">
        <f>Program!E21</f>
        <v>0</v>
      </c>
      <c r="F15" s="216">
        <f>Program!F21</f>
        <v>0</v>
      </c>
      <c r="G15" s="216">
        <f>Program!G21</f>
        <v>0</v>
      </c>
      <c r="H15" s="216">
        <f>Program!H21</f>
        <v>0</v>
      </c>
      <c r="L15" s="219" t="s">
        <v>661</v>
      </c>
      <c r="M15" s="219" t="s">
        <v>662</v>
      </c>
      <c r="N15" s="219" t="s">
        <v>663</v>
      </c>
      <c r="O15" s="219" t="s">
        <v>664</v>
      </c>
      <c r="P15" s="219" t="s">
        <v>665</v>
      </c>
      <c r="Q15" s="219" t="s">
        <v>666</v>
      </c>
      <c r="R15" s="219" t="s">
        <v>667</v>
      </c>
    </row>
    <row r="16" spans="1:18" ht="12.75">
      <c r="A16" s="238">
        <f>$C$4</f>
      </c>
      <c r="B16" s="216">
        <f>Program!B22</f>
        <v>0</v>
      </c>
      <c r="C16" s="216">
        <f>Program!C22</f>
        <v>0</v>
      </c>
      <c r="D16" s="216">
        <f>Program!D22</f>
        <v>0</v>
      </c>
      <c r="E16" s="216">
        <f>Program!E22</f>
        <v>0</v>
      </c>
      <c r="F16" s="216">
        <f>Program!F22</f>
        <v>0</v>
      </c>
      <c r="G16" s="216">
        <f>Program!G22</f>
        <v>0</v>
      </c>
      <c r="H16" s="216">
        <f>Program!H22</f>
        <v>0</v>
      </c>
      <c r="K16" s="238">
        <f>$C$4</f>
      </c>
      <c r="L16" s="216">
        <f>IF(Felszereltség!A14="x",1,0)</f>
        <v>0</v>
      </c>
      <c r="M16" s="216">
        <f>IF(Felszereltség!B14="x",1,0)</f>
        <v>0</v>
      </c>
      <c r="N16" s="216">
        <f>IF(Felszereltség!C14="x",1,0)</f>
        <v>0</v>
      </c>
      <c r="O16" s="216">
        <f>IF(Felszereltség!D14="x",1,0)</f>
        <v>0</v>
      </c>
      <c r="P16" s="216">
        <f>IF(Felszereltség!E14="x",1,0)</f>
        <v>0</v>
      </c>
      <c r="Q16" s="216">
        <f>IF(Felszereltség!F14="x",1,0)</f>
        <v>0</v>
      </c>
      <c r="R16" s="216">
        <f>IF(Felszereltség!G14="x",1,0)</f>
        <v>0</v>
      </c>
    </row>
    <row r="17" spans="1:18" ht="15">
      <c r="A17" s="238"/>
      <c r="L17"/>
      <c r="M17"/>
      <c r="N17"/>
      <c r="O17"/>
      <c r="P17"/>
      <c r="Q17"/>
      <c r="R17"/>
    </row>
    <row r="18" spans="1:18" ht="15">
      <c r="A18" s="238"/>
      <c r="L18"/>
      <c r="M18"/>
      <c r="N18"/>
      <c r="O18"/>
      <c r="P18"/>
      <c r="Q18"/>
      <c r="R18"/>
    </row>
    <row r="19" spans="1:18" ht="15">
      <c r="A19" s="238"/>
      <c r="B19" s="15" t="s">
        <v>804</v>
      </c>
      <c r="L19" s="37" t="s">
        <v>803</v>
      </c>
      <c r="M19"/>
      <c r="N19"/>
      <c r="O19"/>
      <c r="P19"/>
      <c r="Q19"/>
      <c r="R19"/>
    </row>
    <row r="20" spans="1:18" ht="38.25">
      <c r="A20" s="238"/>
      <c r="B20" s="341" t="s">
        <v>131</v>
      </c>
      <c r="C20" s="338" t="s">
        <v>132</v>
      </c>
      <c r="D20" s="340" t="s">
        <v>207</v>
      </c>
      <c r="E20" s="340"/>
      <c r="F20" s="340"/>
      <c r="G20" s="340" t="s">
        <v>208</v>
      </c>
      <c r="H20" s="340"/>
      <c r="I20" s="340"/>
      <c r="J20" s="270" t="s">
        <v>555</v>
      </c>
      <c r="K20" s="270" t="s">
        <v>556</v>
      </c>
      <c r="L20" s="222" t="s">
        <v>668</v>
      </c>
      <c r="M20" s="222" t="s">
        <v>669</v>
      </c>
      <c r="N20" s="222" t="s">
        <v>670</v>
      </c>
      <c r="O20" s="222" t="s">
        <v>671</v>
      </c>
      <c r="P20" s="222" t="s">
        <v>672</v>
      </c>
      <c r="Q20"/>
      <c r="R20"/>
    </row>
    <row r="21" spans="1:18" ht="15">
      <c r="A21" s="238"/>
      <c r="B21" s="341"/>
      <c r="C21" s="338"/>
      <c r="D21" s="341" t="s">
        <v>204</v>
      </c>
      <c r="E21" s="185" t="s">
        <v>205</v>
      </c>
      <c r="F21" s="185"/>
      <c r="G21" s="341" t="s">
        <v>204</v>
      </c>
      <c r="H21" s="340" t="s">
        <v>205</v>
      </c>
      <c r="I21" s="340"/>
      <c r="J21" s="303" t="s">
        <v>1006</v>
      </c>
      <c r="K21" s="303" t="s">
        <v>1006</v>
      </c>
      <c r="L21" s="216">
        <f>Felszereltség!A19</f>
        <v>0</v>
      </c>
      <c r="M21" s="216">
        <f>Felszereltség!B19</f>
        <v>0</v>
      </c>
      <c r="N21" s="216">
        <f>Felszereltség!C19</f>
        <v>0</v>
      </c>
      <c r="O21" s="216">
        <f>Felszereltség!D19</f>
        <v>0</v>
      </c>
      <c r="P21" s="216">
        <f>Felszereltség!E19</f>
        <v>0</v>
      </c>
      <c r="Q21"/>
      <c r="R21"/>
    </row>
    <row r="22" spans="1:11" ht="12.75">
      <c r="A22" s="238"/>
      <c r="B22" s="341"/>
      <c r="C22" s="338"/>
      <c r="D22" s="341"/>
      <c r="E22" s="186" t="s">
        <v>138</v>
      </c>
      <c r="F22" s="186" t="s">
        <v>206</v>
      </c>
      <c r="G22" s="341"/>
      <c r="H22" s="186" t="s">
        <v>138</v>
      </c>
      <c r="I22" s="186" t="s">
        <v>206</v>
      </c>
      <c r="J22" s="304"/>
      <c r="K22" s="304"/>
    </row>
    <row r="23" spans="1:11" ht="12" customHeight="1">
      <c r="A23" s="238"/>
      <c r="B23" s="187" t="s">
        <v>148</v>
      </c>
      <c r="C23" s="188" t="s">
        <v>149</v>
      </c>
      <c r="D23" s="185">
        <v>1</v>
      </c>
      <c r="E23" s="185">
        <v>2</v>
      </c>
      <c r="F23" s="185">
        <v>3</v>
      </c>
      <c r="G23" s="185">
        <v>4</v>
      </c>
      <c r="H23" s="185">
        <v>5</v>
      </c>
      <c r="I23" s="185">
        <v>6</v>
      </c>
      <c r="J23" s="270">
        <v>7</v>
      </c>
      <c r="K23" s="270">
        <v>8</v>
      </c>
    </row>
    <row r="24" spans="1:11" ht="12.75">
      <c r="A24" s="238">
        <f>$C$4</f>
      </c>
      <c r="B24" s="186" t="s">
        <v>209</v>
      </c>
      <c r="C24" s="189">
        <v>1</v>
      </c>
      <c r="D24" s="190">
        <f>Vizsgálatok!B19</f>
        <v>0</v>
      </c>
      <c r="E24" s="190">
        <f>Vizsgálatok!C19</f>
        <v>0</v>
      </c>
      <c r="F24" s="190">
        <f>Vizsgálatok!D19</f>
        <v>0</v>
      </c>
      <c r="G24" s="190">
        <f>Vizsgálatok!E19</f>
        <v>0</v>
      </c>
      <c r="H24" s="190">
        <f>Vizsgálatok!F19</f>
        <v>0</v>
      </c>
      <c r="I24" s="190">
        <f>Vizsgálatok!G19</f>
        <v>0</v>
      </c>
      <c r="J24" s="190">
        <f>Vizsgálatok!H19</f>
        <v>0</v>
      </c>
      <c r="K24" s="190">
        <f>Vizsgálatok!I19</f>
        <v>0</v>
      </c>
    </row>
    <row r="25" spans="1:3" ht="12.75">
      <c r="A25" s="238"/>
      <c r="C25" s="167"/>
    </row>
    <row r="26" spans="1:3" ht="12.75">
      <c r="A26" s="238"/>
      <c r="C26" s="167"/>
    </row>
    <row r="27" spans="1:9" ht="12.75">
      <c r="A27" s="238"/>
      <c r="B27" s="15" t="s">
        <v>805</v>
      </c>
      <c r="C27" s="22"/>
      <c r="D27" s="22"/>
      <c r="E27" s="22"/>
      <c r="F27" s="22"/>
      <c r="G27" s="22"/>
      <c r="H27" s="22"/>
      <c r="I27" s="22"/>
    </row>
    <row r="28" spans="1:9" ht="15" customHeight="1">
      <c r="A28" s="238"/>
      <c r="B28" s="333" t="s">
        <v>131</v>
      </c>
      <c r="C28" s="338" t="s">
        <v>132</v>
      </c>
      <c r="D28" s="339" t="s">
        <v>163</v>
      </c>
      <c r="E28" s="339"/>
      <c r="F28" s="339"/>
      <c r="G28" s="339"/>
      <c r="H28" s="339"/>
      <c r="I28" s="339"/>
    </row>
    <row r="29" spans="1:9" ht="12.75">
      <c r="A29" s="238"/>
      <c r="B29" s="333"/>
      <c r="C29" s="338"/>
      <c r="D29" s="333" t="s">
        <v>164</v>
      </c>
      <c r="E29" s="333"/>
      <c r="F29" s="333" t="s">
        <v>165</v>
      </c>
      <c r="G29" s="333"/>
      <c r="H29" s="333" t="s">
        <v>166</v>
      </c>
      <c r="I29" s="333" t="s">
        <v>167</v>
      </c>
    </row>
    <row r="30" spans="1:9" ht="12.75">
      <c r="A30" s="238"/>
      <c r="B30" s="333"/>
      <c r="C30" s="338"/>
      <c r="D30" s="333" t="s">
        <v>138</v>
      </c>
      <c r="E30" s="188" t="s">
        <v>168</v>
      </c>
      <c r="F30" s="333" t="s">
        <v>138</v>
      </c>
      <c r="G30" s="188" t="s">
        <v>168</v>
      </c>
      <c r="H30" s="333"/>
      <c r="I30" s="333"/>
    </row>
    <row r="31" spans="1:9" ht="25.5">
      <c r="A31" s="238"/>
      <c r="B31" s="333"/>
      <c r="C31" s="338"/>
      <c r="D31" s="333"/>
      <c r="E31" s="188" t="s">
        <v>169</v>
      </c>
      <c r="F31" s="333"/>
      <c r="G31" s="188" t="s">
        <v>169</v>
      </c>
      <c r="H31" s="333"/>
      <c r="I31" s="333"/>
    </row>
    <row r="32" spans="1:9" ht="12.75">
      <c r="A32" s="238"/>
      <c r="B32" s="191" t="s">
        <v>148</v>
      </c>
      <c r="C32" s="191" t="s">
        <v>149</v>
      </c>
      <c r="D32" s="191">
        <v>1</v>
      </c>
      <c r="E32" s="191">
        <v>2</v>
      </c>
      <c r="F32" s="191">
        <v>3</v>
      </c>
      <c r="G32" s="191">
        <v>4</v>
      </c>
      <c r="H32" s="191">
        <v>5</v>
      </c>
      <c r="I32" s="191">
        <v>6</v>
      </c>
    </row>
    <row r="33" spans="1:9" ht="12.75">
      <c r="A33" s="238">
        <f>$C$4</f>
      </c>
      <c r="B33" s="192" t="s">
        <v>170</v>
      </c>
      <c r="C33" s="191">
        <v>1</v>
      </c>
      <c r="D33" s="190">
        <f>Vizsgálatok!B29</f>
        <v>0</v>
      </c>
      <c r="E33" s="190">
        <f>Vizsgálatok!C29</f>
        <v>0</v>
      </c>
      <c r="F33" s="190">
        <f>Vizsgálatok!D29</f>
        <v>0</v>
      </c>
      <c r="G33" s="190">
        <f>Vizsgálatok!E29</f>
        <v>0</v>
      </c>
      <c r="H33" s="190">
        <f>Vizsgálatok!F29</f>
        <v>0</v>
      </c>
      <c r="I33" s="190">
        <f>Vizsgálatok!G29</f>
        <v>0</v>
      </c>
    </row>
    <row r="34" spans="1:9" ht="12.75">
      <c r="A34" s="238"/>
      <c r="B34" s="129"/>
      <c r="C34" s="168"/>
      <c r="D34" s="169"/>
      <c r="E34" s="169"/>
      <c r="F34" s="169"/>
      <c r="G34" s="169"/>
      <c r="H34" s="169"/>
      <c r="I34" s="169"/>
    </row>
    <row r="35" ht="12.75">
      <c r="A35" s="238"/>
    </row>
    <row r="36" spans="1:15" ht="21.75" customHeight="1">
      <c r="A36" s="238"/>
      <c r="B36" s="15" t="s">
        <v>683</v>
      </c>
      <c r="C36" s="170"/>
      <c r="D36" s="170"/>
      <c r="E36" s="27" t="s">
        <v>201</v>
      </c>
      <c r="G36" s="170"/>
      <c r="I36" s="27"/>
      <c r="J36" s="27"/>
      <c r="K36" s="27"/>
      <c r="L36" s="27"/>
      <c r="M36" s="27"/>
      <c r="N36" s="27"/>
      <c r="O36" s="170"/>
    </row>
    <row r="37" spans="1:15" ht="59.25" customHeight="1">
      <c r="A37" s="238"/>
      <c r="B37" s="333" t="s">
        <v>131</v>
      </c>
      <c r="C37" s="338" t="s">
        <v>132</v>
      </c>
      <c r="D37" s="333" t="s">
        <v>133</v>
      </c>
      <c r="E37" s="333"/>
      <c r="F37" s="337" t="s">
        <v>134</v>
      </c>
      <c r="G37" s="333" t="s">
        <v>135</v>
      </c>
      <c r="H37" s="333"/>
      <c r="I37" s="333"/>
      <c r="J37" s="333"/>
      <c r="K37" s="337" t="s">
        <v>136</v>
      </c>
      <c r="L37" s="333" t="s">
        <v>137</v>
      </c>
      <c r="M37" s="333"/>
      <c r="N37" s="333"/>
      <c r="O37" s="31"/>
    </row>
    <row r="38" spans="1:15" ht="27.75" customHeight="1">
      <c r="A38" s="238"/>
      <c r="B38" s="333"/>
      <c r="C38" s="338"/>
      <c r="D38" s="333" t="s">
        <v>138</v>
      </c>
      <c r="E38" s="333" t="s">
        <v>139</v>
      </c>
      <c r="F38" s="337"/>
      <c r="G38" s="333" t="s">
        <v>140</v>
      </c>
      <c r="H38" s="339" t="s">
        <v>141</v>
      </c>
      <c r="I38" s="339"/>
      <c r="J38" s="333" t="s">
        <v>142</v>
      </c>
      <c r="K38" s="337"/>
      <c r="L38" s="337" t="s">
        <v>143</v>
      </c>
      <c r="M38" s="337" t="s">
        <v>144</v>
      </c>
      <c r="N38" s="337" t="s">
        <v>145</v>
      </c>
      <c r="O38" s="31"/>
    </row>
    <row r="39" spans="1:15" ht="35.25">
      <c r="A39" s="238"/>
      <c r="B39" s="333"/>
      <c r="C39" s="338"/>
      <c r="D39" s="333"/>
      <c r="E39" s="333"/>
      <c r="F39" s="337"/>
      <c r="G39" s="333"/>
      <c r="H39" s="193" t="s">
        <v>146</v>
      </c>
      <c r="I39" s="193" t="s">
        <v>147</v>
      </c>
      <c r="J39" s="333"/>
      <c r="K39" s="337"/>
      <c r="L39" s="337"/>
      <c r="M39" s="337"/>
      <c r="N39" s="337"/>
      <c r="O39" s="31"/>
    </row>
    <row r="40" spans="1:15" ht="12.75">
      <c r="A40" s="238"/>
      <c r="B40" s="191" t="s">
        <v>148</v>
      </c>
      <c r="C40" s="191" t="s">
        <v>149</v>
      </c>
      <c r="D40" s="191">
        <v>1</v>
      </c>
      <c r="E40" s="191">
        <v>2</v>
      </c>
      <c r="F40" s="191">
        <v>3</v>
      </c>
      <c r="G40" s="191">
        <v>4</v>
      </c>
      <c r="H40" s="191">
        <v>5</v>
      </c>
      <c r="I40" s="191">
        <v>6</v>
      </c>
      <c r="J40" s="191">
        <v>7</v>
      </c>
      <c r="K40" s="191">
        <v>8</v>
      </c>
      <c r="L40" s="191">
        <v>9</v>
      </c>
      <c r="M40" s="191">
        <v>10</v>
      </c>
      <c r="N40" s="191">
        <v>11</v>
      </c>
      <c r="O40" s="31"/>
    </row>
    <row r="41" spans="1:15" ht="12.75">
      <c r="A41" s="238">
        <f>$C$4</f>
      </c>
      <c r="B41" s="194" t="s">
        <v>150</v>
      </c>
      <c r="C41" s="191">
        <v>1</v>
      </c>
      <c r="D41" s="195">
        <f>Munkaegészségügy!B19</f>
        <v>0</v>
      </c>
      <c r="E41" s="195">
        <f>Munkaegészségügy!C19</f>
        <v>0</v>
      </c>
      <c r="F41" s="195">
        <f>Munkaegészségügy!D19</f>
        <v>0</v>
      </c>
      <c r="G41" s="195">
        <f>Munkaegészségügy!E19</f>
        <v>0</v>
      </c>
      <c r="H41" s="195">
        <f>Munkaegészségügy!F19</f>
        <v>0</v>
      </c>
      <c r="I41" s="195">
        <f>Munkaegészségügy!G19</f>
        <v>0</v>
      </c>
      <c r="J41" s="195">
        <f>Munkaegészségügy!H19</f>
        <v>0</v>
      </c>
      <c r="K41" s="195">
        <f>Munkaegészségügy!I19</f>
        <v>0</v>
      </c>
      <c r="L41" s="195">
        <f>Munkaegészségügy!J19</f>
        <v>0</v>
      </c>
      <c r="M41" s="195">
        <f>Munkaegészségügy!K19</f>
        <v>0</v>
      </c>
      <c r="N41" s="195">
        <f>Munkaegészségügy!L19</f>
        <v>0</v>
      </c>
      <c r="O41" s="31"/>
    </row>
    <row r="42" spans="1:15" ht="12.75">
      <c r="A42" s="238">
        <f>$C$4</f>
      </c>
      <c r="B42" s="194" t="s">
        <v>151</v>
      </c>
      <c r="C42" s="191">
        <v>2</v>
      </c>
      <c r="D42" s="195">
        <f>Munkaegészségügy!B20</f>
        <v>0</v>
      </c>
      <c r="E42" s="195">
        <f>Munkaegészségügy!C20</f>
        <v>0</v>
      </c>
      <c r="F42" s="195">
        <f>Munkaegészségügy!D20</f>
        <v>0</v>
      </c>
      <c r="G42" s="195">
        <f>Munkaegészségügy!E20</f>
        <v>0</v>
      </c>
      <c r="H42" s="195">
        <f>Munkaegészségügy!F20</f>
        <v>0</v>
      </c>
      <c r="I42" s="195">
        <f>Munkaegészségügy!G20</f>
        <v>0</v>
      </c>
      <c r="J42" s="195">
        <f>Munkaegészségügy!H20</f>
        <v>0</v>
      </c>
      <c r="K42" s="195">
        <f>Munkaegészségügy!I20</f>
        <v>0</v>
      </c>
      <c r="L42" s="195">
        <f>Munkaegészségügy!J20</f>
        <v>0</v>
      </c>
      <c r="M42" s="195">
        <f>Munkaegészségügy!K20</f>
        <v>0</v>
      </c>
      <c r="N42" s="195">
        <f>Munkaegészségügy!L20</f>
        <v>0</v>
      </c>
      <c r="O42" s="31"/>
    </row>
    <row r="43" spans="1:2" ht="12.75">
      <c r="A43" s="238"/>
      <c r="B43" s="28"/>
    </row>
    <row r="44" spans="1:2" ht="12.75">
      <c r="A44" s="238"/>
      <c r="B44" s="28"/>
    </row>
    <row r="45" spans="1:14" ht="12.75">
      <c r="A45" s="238"/>
      <c r="B45" s="316" t="s">
        <v>684</v>
      </c>
      <c r="C45" s="316"/>
      <c r="D45" s="316"/>
      <c r="E45" s="316"/>
      <c r="F45" s="316"/>
      <c r="G45" s="316"/>
      <c r="H45" s="316"/>
      <c r="I45" s="316"/>
      <c r="J45" s="316"/>
      <c r="K45" s="316"/>
      <c r="L45" s="316"/>
      <c r="M45" s="316"/>
      <c r="N45" s="172"/>
    </row>
    <row r="46" spans="1:14" ht="15" customHeight="1">
      <c r="A46" s="238"/>
      <c r="B46" s="333" t="s">
        <v>131</v>
      </c>
      <c r="C46" s="338" t="s">
        <v>132</v>
      </c>
      <c r="D46" s="333" t="s">
        <v>152</v>
      </c>
      <c r="E46" s="333"/>
      <c r="F46" s="333" t="s">
        <v>153</v>
      </c>
      <c r="G46" s="333"/>
      <c r="H46" s="333"/>
      <c r="I46" s="333"/>
      <c r="J46" s="333" t="s">
        <v>203</v>
      </c>
      <c r="K46" s="333"/>
      <c r="L46" s="333"/>
      <c r="M46" s="171"/>
      <c r="N46" s="335"/>
    </row>
    <row r="47" spans="1:14" ht="12.75">
      <c r="A47" s="238"/>
      <c r="B47" s="333"/>
      <c r="C47" s="338"/>
      <c r="D47" s="333"/>
      <c r="E47" s="333"/>
      <c r="F47" s="333"/>
      <c r="G47" s="333"/>
      <c r="H47" s="333"/>
      <c r="I47" s="333"/>
      <c r="J47" s="333"/>
      <c r="K47" s="333"/>
      <c r="L47" s="333"/>
      <c r="M47" s="171"/>
      <c r="N47" s="335"/>
    </row>
    <row r="48" spans="1:14" ht="51">
      <c r="A48" s="238"/>
      <c r="B48" s="333"/>
      <c r="C48" s="338"/>
      <c r="D48" s="188" t="s">
        <v>125</v>
      </c>
      <c r="E48" s="188" t="s">
        <v>154</v>
      </c>
      <c r="F48" s="188" t="s">
        <v>155</v>
      </c>
      <c r="G48" s="188" t="s">
        <v>213</v>
      </c>
      <c r="H48" s="188" t="s">
        <v>156</v>
      </c>
      <c r="I48" s="188" t="s">
        <v>157</v>
      </c>
      <c r="J48" s="188" t="s">
        <v>158</v>
      </c>
      <c r="K48" s="188" t="s">
        <v>159</v>
      </c>
      <c r="L48" s="196" t="s">
        <v>160</v>
      </c>
      <c r="M48" s="171"/>
      <c r="N48" s="31"/>
    </row>
    <row r="49" spans="1:14" ht="12.75" customHeight="1">
      <c r="A49" s="238"/>
      <c r="B49" s="191" t="s">
        <v>148</v>
      </c>
      <c r="C49" s="191" t="s">
        <v>149</v>
      </c>
      <c r="D49" s="191">
        <v>1</v>
      </c>
      <c r="E49" s="191">
        <v>2</v>
      </c>
      <c r="F49" s="191">
        <v>3</v>
      </c>
      <c r="G49" s="191">
        <v>4</v>
      </c>
      <c r="H49" s="191">
        <v>5</v>
      </c>
      <c r="I49" s="191">
        <v>6</v>
      </c>
      <c r="J49" s="191">
        <v>7</v>
      </c>
      <c r="K49" s="191">
        <v>8</v>
      </c>
      <c r="L49" s="194">
        <v>9</v>
      </c>
      <c r="M49" s="172"/>
      <c r="N49" s="31"/>
    </row>
    <row r="50" spans="1:14" ht="12.75">
      <c r="A50" s="238">
        <f>$C$4</f>
      </c>
      <c r="B50" s="192" t="s">
        <v>161</v>
      </c>
      <c r="C50" s="191">
        <v>1</v>
      </c>
      <c r="D50" s="195">
        <f>Munkaegészségügy!B29</f>
        <v>0</v>
      </c>
      <c r="E50" s="195">
        <f>Munkaegészségügy!C29</f>
        <v>0</v>
      </c>
      <c r="F50" s="195">
        <f>Munkaegészségügy!D29</f>
        <v>0</v>
      </c>
      <c r="G50" s="195">
        <f>Munkaegészségügy!E29</f>
        <v>0</v>
      </c>
      <c r="H50" s="195">
        <f>Munkaegészségügy!F29</f>
        <v>0</v>
      </c>
      <c r="I50" s="195">
        <f>Munkaegészségügy!G29</f>
        <v>0</v>
      </c>
      <c r="J50" s="195">
        <f>Munkaegészségügy!H29</f>
        <v>0</v>
      </c>
      <c r="K50" s="195">
        <f>Munkaegészségügy!I29</f>
        <v>0</v>
      </c>
      <c r="L50" s="195">
        <f>Munkaegészségügy!J29</f>
        <v>0</v>
      </c>
      <c r="M50" s="173"/>
      <c r="N50" s="31"/>
    </row>
    <row r="51" spans="1:14" ht="25.5">
      <c r="A51" s="238">
        <f>$C$4</f>
      </c>
      <c r="B51" s="192" t="s">
        <v>162</v>
      </c>
      <c r="C51" s="191">
        <v>2</v>
      </c>
      <c r="D51" s="195">
        <f>Munkaegészségügy!B30</f>
        <v>0</v>
      </c>
      <c r="E51" s="195">
        <f>Munkaegészségügy!C30</f>
        <v>0</v>
      </c>
      <c r="F51" s="195">
        <f>Munkaegészségügy!D30</f>
        <v>0</v>
      </c>
      <c r="G51" s="195">
        <f>Munkaegészségügy!E30</f>
        <v>0</v>
      </c>
      <c r="H51" s="195">
        <f>Munkaegészségügy!F30</f>
        <v>0</v>
      </c>
      <c r="I51" s="195">
        <f>Munkaegészségügy!G30</f>
        <v>0</v>
      </c>
      <c r="J51" s="195">
        <f>Munkaegészségügy!H30</f>
        <v>0</v>
      </c>
      <c r="K51" s="195">
        <f>Munkaegészségügy!I30</f>
        <v>0</v>
      </c>
      <c r="L51" s="195">
        <f>Munkaegészségügy!J30</f>
        <v>0</v>
      </c>
      <c r="M51" s="173"/>
      <c r="N51" s="31"/>
    </row>
    <row r="52" ht="12.75">
      <c r="A52" s="238"/>
    </row>
    <row r="53" ht="12.75">
      <c r="A53" s="238"/>
    </row>
    <row r="54" spans="1:11" ht="12.75">
      <c r="A54" s="238"/>
      <c r="B54" s="12" t="s">
        <v>685</v>
      </c>
      <c r="K54" s="12" t="s">
        <v>686</v>
      </c>
    </row>
    <row r="55" spans="1:13" ht="15" customHeight="1">
      <c r="A55" s="238"/>
      <c r="B55" s="333" t="s">
        <v>131</v>
      </c>
      <c r="C55" s="338" t="s">
        <v>132</v>
      </c>
      <c r="D55" s="333" t="s">
        <v>180</v>
      </c>
      <c r="E55" s="333"/>
      <c r="F55" s="333"/>
      <c r="G55" s="333"/>
      <c r="H55" s="333" t="s">
        <v>187</v>
      </c>
      <c r="I55" s="333"/>
      <c r="K55" s="333" t="s">
        <v>131</v>
      </c>
      <c r="L55" s="333" t="s">
        <v>132</v>
      </c>
      <c r="M55" s="333" t="s">
        <v>138</v>
      </c>
    </row>
    <row r="56" spans="1:13" ht="12.75">
      <c r="A56" s="238"/>
      <c r="B56" s="333"/>
      <c r="C56" s="338"/>
      <c r="D56" s="333"/>
      <c r="E56" s="333"/>
      <c r="F56" s="333"/>
      <c r="G56" s="333"/>
      <c r="H56" s="333"/>
      <c r="I56" s="333"/>
      <c r="K56" s="333"/>
      <c r="L56" s="333"/>
      <c r="M56" s="333"/>
    </row>
    <row r="57" spans="1:13" ht="51">
      <c r="A57" s="238"/>
      <c r="B57" s="333"/>
      <c r="C57" s="338"/>
      <c r="D57" s="188" t="s">
        <v>181</v>
      </c>
      <c r="E57" s="188" t="s">
        <v>182</v>
      </c>
      <c r="F57" s="188" t="s">
        <v>183</v>
      </c>
      <c r="G57" s="188" t="s">
        <v>184</v>
      </c>
      <c r="H57" s="188" t="s">
        <v>185</v>
      </c>
      <c r="I57" s="188" t="s">
        <v>186</v>
      </c>
      <c r="K57" s="188" t="s">
        <v>148</v>
      </c>
      <c r="L57" s="188" t="s">
        <v>149</v>
      </c>
      <c r="M57" s="188">
        <v>1</v>
      </c>
    </row>
    <row r="58" spans="1:13" ht="21.75" customHeight="1">
      <c r="A58" s="238"/>
      <c r="B58" s="191" t="s">
        <v>148</v>
      </c>
      <c r="C58" s="191" t="s">
        <v>149</v>
      </c>
      <c r="D58" s="191">
        <v>1</v>
      </c>
      <c r="E58" s="191">
        <v>2</v>
      </c>
      <c r="F58" s="191">
        <v>3</v>
      </c>
      <c r="G58" s="191">
        <v>4</v>
      </c>
      <c r="H58" s="186"/>
      <c r="I58" s="186"/>
      <c r="K58" s="192" t="s">
        <v>175</v>
      </c>
      <c r="L58" s="191">
        <v>1</v>
      </c>
      <c r="M58" s="190">
        <f>Tevékenységek!B37</f>
        <v>0</v>
      </c>
    </row>
    <row r="59" spans="1:13" ht="12.75">
      <c r="A59" s="238">
        <f>$C$4</f>
      </c>
      <c r="B59" s="192" t="s">
        <v>138</v>
      </c>
      <c r="C59" s="191">
        <v>1</v>
      </c>
      <c r="D59" s="197">
        <f aca="true" t="shared" si="0" ref="D59:I59">D60+D61+D62+D63</f>
        <v>0</v>
      </c>
      <c r="E59" s="197">
        <f t="shared" si="0"/>
        <v>0</v>
      </c>
      <c r="F59" s="197">
        <f t="shared" si="0"/>
        <v>0</v>
      </c>
      <c r="G59" s="197">
        <f t="shared" si="0"/>
        <v>0</v>
      </c>
      <c r="H59" s="197">
        <f t="shared" si="0"/>
        <v>0</v>
      </c>
      <c r="I59" s="197">
        <f t="shared" si="0"/>
        <v>0</v>
      </c>
      <c r="K59" s="186" t="s">
        <v>176</v>
      </c>
      <c r="L59" s="185">
        <v>2</v>
      </c>
      <c r="M59" s="190">
        <f>Tevékenységek!B38</f>
        <v>0</v>
      </c>
    </row>
    <row r="60" spans="1:13" ht="12.75">
      <c r="A60" s="238">
        <f>$C$4</f>
      </c>
      <c r="B60" s="186" t="s">
        <v>188</v>
      </c>
      <c r="C60" s="185">
        <v>2</v>
      </c>
      <c r="D60" s="190">
        <f>Tevékenységek!B20</f>
        <v>0</v>
      </c>
      <c r="E60" s="190">
        <f>Tevékenységek!C20</f>
        <v>0</v>
      </c>
      <c r="F60" s="190">
        <f>Tevékenységek!D20</f>
        <v>0</v>
      </c>
      <c r="G60" s="190">
        <f>Tevékenységek!E20</f>
        <v>0</v>
      </c>
      <c r="H60" s="190">
        <f>Tevékenységek!F20</f>
        <v>0</v>
      </c>
      <c r="I60" s="190">
        <f>Tevékenységek!G20</f>
        <v>0</v>
      </c>
      <c r="K60" s="186" t="s">
        <v>177</v>
      </c>
      <c r="L60" s="185">
        <v>3</v>
      </c>
      <c r="M60" s="190">
        <f>Tevékenységek!B39</f>
        <v>0</v>
      </c>
    </row>
    <row r="61" spans="1:13" ht="12.75">
      <c r="A61" s="238">
        <f>$C$4</f>
      </c>
      <c r="B61" s="186" t="s">
        <v>189</v>
      </c>
      <c r="C61" s="185">
        <v>3</v>
      </c>
      <c r="D61" s="190">
        <f>Tevékenységek!B21</f>
        <v>0</v>
      </c>
      <c r="E61" s="190">
        <f>Tevékenységek!C21</f>
        <v>0</v>
      </c>
      <c r="F61" s="190">
        <f>Tevékenységek!D21</f>
        <v>0</v>
      </c>
      <c r="G61" s="190">
        <f>Tevékenységek!E21</f>
        <v>0</v>
      </c>
      <c r="H61" s="190">
        <f>Tevékenységek!F21</f>
        <v>0</v>
      </c>
      <c r="I61" s="190">
        <f>Tevékenységek!G21</f>
        <v>0</v>
      </c>
      <c r="K61" s="186" t="s">
        <v>178</v>
      </c>
      <c r="L61" s="185">
        <v>4</v>
      </c>
      <c r="M61" s="190">
        <f>Tevékenységek!B40</f>
        <v>0</v>
      </c>
    </row>
    <row r="62" spans="1:13" ht="12.75">
      <c r="A62" s="238">
        <f>$C$4</f>
      </c>
      <c r="B62" s="186" t="s">
        <v>190</v>
      </c>
      <c r="C62" s="185">
        <v>4</v>
      </c>
      <c r="D62" s="190">
        <f>Tevékenységek!B22</f>
        <v>0</v>
      </c>
      <c r="E62" s="190">
        <f>Tevékenységek!C22</f>
        <v>0</v>
      </c>
      <c r="F62" s="190">
        <f>Tevékenységek!D22</f>
        <v>0</v>
      </c>
      <c r="G62" s="190">
        <f>Tevékenységek!E22</f>
        <v>0</v>
      </c>
      <c r="H62" s="190">
        <f>Tevékenységek!F22</f>
        <v>0</v>
      </c>
      <c r="I62" s="190">
        <f>Tevékenységek!G22</f>
        <v>0</v>
      </c>
      <c r="K62" s="186" t="s">
        <v>179</v>
      </c>
      <c r="L62" s="185">
        <v>5</v>
      </c>
      <c r="M62" s="190">
        <f>Tevékenységek!B41</f>
        <v>0</v>
      </c>
    </row>
    <row r="63" spans="1:9" ht="12.75">
      <c r="A63" s="238">
        <f>$C$4</f>
      </c>
      <c r="B63" s="186" t="s">
        <v>191</v>
      </c>
      <c r="C63" s="185">
        <v>5</v>
      </c>
      <c r="D63" s="190">
        <f>Tevékenységek!B23</f>
        <v>0</v>
      </c>
      <c r="E63" s="190">
        <f>Tevékenységek!C23</f>
        <v>0</v>
      </c>
      <c r="F63" s="190">
        <f>Tevékenységek!D23</f>
        <v>0</v>
      </c>
      <c r="G63" s="190">
        <f>Tevékenységek!E23</f>
        <v>0</v>
      </c>
      <c r="H63" s="190">
        <f>Tevékenységek!F23</f>
        <v>0</v>
      </c>
      <c r="I63" s="190">
        <f>Tevékenységek!G23</f>
        <v>0</v>
      </c>
    </row>
    <row r="64" ht="12.75">
      <c r="A64" s="238"/>
    </row>
    <row r="65" spans="1:7" ht="15.75" customHeight="1">
      <c r="A65" s="238"/>
      <c r="B65" s="12" t="s">
        <v>687</v>
      </c>
      <c r="C65" s="129"/>
      <c r="D65" s="129"/>
      <c r="E65" s="129"/>
      <c r="F65" s="129"/>
      <c r="G65" s="129"/>
    </row>
    <row r="66" spans="1:7" ht="65.25" customHeight="1">
      <c r="A66" s="238"/>
      <c r="B66" s="333" t="s">
        <v>131</v>
      </c>
      <c r="C66" s="338" t="s">
        <v>132</v>
      </c>
      <c r="D66" s="333" t="s">
        <v>172</v>
      </c>
      <c r="E66" s="333" t="s">
        <v>174</v>
      </c>
      <c r="F66" s="333" t="s">
        <v>173</v>
      </c>
      <c r="G66" s="333" t="s">
        <v>171</v>
      </c>
    </row>
    <row r="67" spans="1:7" ht="37.5" customHeight="1">
      <c r="A67" s="238"/>
      <c r="B67" s="333"/>
      <c r="C67" s="338"/>
      <c r="D67" s="333"/>
      <c r="E67" s="333"/>
      <c r="F67" s="333"/>
      <c r="G67" s="333"/>
    </row>
    <row r="68" spans="1:7" ht="12.75" customHeight="1">
      <c r="A68" s="238"/>
      <c r="B68" s="191" t="s">
        <v>148</v>
      </c>
      <c r="C68" s="191" t="s">
        <v>149</v>
      </c>
      <c r="D68" s="191">
        <v>1</v>
      </c>
      <c r="E68" s="191">
        <v>2</v>
      </c>
      <c r="F68" s="191">
        <v>3</v>
      </c>
      <c r="G68" s="191">
        <v>4</v>
      </c>
    </row>
    <row r="69" spans="1:7" ht="12.75">
      <c r="A69" s="238">
        <f>$C$4</f>
      </c>
      <c r="B69" s="198" t="s">
        <v>138</v>
      </c>
      <c r="C69" s="191">
        <v>1</v>
      </c>
      <c r="D69" s="195">
        <f>Tevékenységek!B30</f>
        <v>0</v>
      </c>
      <c r="E69" s="195">
        <f>Tevékenységek!C30</f>
        <v>0</v>
      </c>
      <c r="F69" s="195">
        <f>Tevékenységek!D30</f>
        <v>0</v>
      </c>
      <c r="G69" s="195">
        <f>Tevékenységek!E30</f>
        <v>0</v>
      </c>
    </row>
    <row r="70" spans="1:7" ht="12.75">
      <c r="A70" s="238"/>
      <c r="B70" s="129"/>
      <c r="C70" s="168"/>
      <c r="D70" s="169"/>
      <c r="E70" s="169"/>
      <c r="F70" s="169"/>
      <c r="G70" s="169"/>
    </row>
    <row r="71" ht="12.75">
      <c r="A71" s="238"/>
    </row>
    <row r="72" spans="1:2" ht="12.75">
      <c r="A72" s="238"/>
      <c r="B72" s="8" t="s">
        <v>688</v>
      </c>
    </row>
    <row r="73" spans="1:22" ht="12.75" customHeight="1">
      <c r="A73" s="238"/>
      <c r="B73" s="334" t="s">
        <v>219</v>
      </c>
      <c r="C73" s="343" t="s">
        <v>132</v>
      </c>
      <c r="D73" s="342" t="s">
        <v>138</v>
      </c>
      <c r="E73" s="336" t="s">
        <v>220</v>
      </c>
      <c r="F73" s="342" t="s">
        <v>221</v>
      </c>
      <c r="G73" s="342"/>
      <c r="H73" s="342"/>
      <c r="I73" s="342"/>
      <c r="J73" s="342"/>
      <c r="K73" s="342"/>
      <c r="L73" s="342"/>
      <c r="M73" s="342"/>
      <c r="N73" s="342"/>
      <c r="O73" s="342"/>
      <c r="P73" s="342"/>
      <c r="Q73" s="342"/>
      <c r="R73" s="342" t="s">
        <v>110</v>
      </c>
      <c r="S73" s="342"/>
      <c r="T73" s="342"/>
      <c r="U73" s="342"/>
      <c r="V73" s="40"/>
    </row>
    <row r="74" spans="1:22" ht="29.25" customHeight="1">
      <c r="A74" s="238"/>
      <c r="B74" s="334"/>
      <c r="C74" s="343"/>
      <c r="D74" s="342"/>
      <c r="E74" s="336"/>
      <c r="F74" s="334" t="s">
        <v>121</v>
      </c>
      <c r="G74" s="334"/>
      <c r="H74" s="334" t="s">
        <v>111</v>
      </c>
      <c r="I74" s="334"/>
      <c r="J74" s="334" t="s">
        <v>112</v>
      </c>
      <c r="K74" s="334"/>
      <c r="L74" s="334" t="s">
        <v>113</v>
      </c>
      <c r="M74" s="334"/>
      <c r="N74" s="334" t="s">
        <v>114</v>
      </c>
      <c r="O74" s="334"/>
      <c r="P74" s="334" t="s">
        <v>122</v>
      </c>
      <c r="Q74" s="334"/>
      <c r="R74" s="334" t="s">
        <v>123</v>
      </c>
      <c r="S74" s="334"/>
      <c r="T74" s="334" t="s">
        <v>222</v>
      </c>
      <c r="U74" s="334"/>
      <c r="V74" s="40"/>
    </row>
    <row r="75" spans="1:22" ht="12.75">
      <c r="A75" s="238"/>
      <c r="B75" s="334"/>
      <c r="C75" s="343"/>
      <c r="D75" s="342"/>
      <c r="E75" s="336"/>
      <c r="F75" s="199" t="s">
        <v>138</v>
      </c>
      <c r="G75" s="199" t="s">
        <v>124</v>
      </c>
      <c r="H75" s="199" t="s">
        <v>138</v>
      </c>
      <c r="I75" s="199" t="s">
        <v>124</v>
      </c>
      <c r="J75" s="199" t="s">
        <v>138</v>
      </c>
      <c r="K75" s="199" t="s">
        <v>124</v>
      </c>
      <c r="L75" s="199" t="s">
        <v>138</v>
      </c>
      <c r="M75" s="199" t="s">
        <v>124</v>
      </c>
      <c r="N75" s="199" t="s">
        <v>138</v>
      </c>
      <c r="O75" s="199" t="s">
        <v>124</v>
      </c>
      <c r="P75" s="199" t="s">
        <v>138</v>
      </c>
      <c r="Q75" s="199" t="s">
        <v>124</v>
      </c>
      <c r="R75" s="199" t="s">
        <v>138</v>
      </c>
      <c r="S75" s="199" t="s">
        <v>124</v>
      </c>
      <c r="T75" s="199" t="s">
        <v>138</v>
      </c>
      <c r="U75" s="199" t="s">
        <v>124</v>
      </c>
      <c r="V75" s="40"/>
    </row>
    <row r="76" spans="1:22" ht="12.75">
      <c r="A76" s="238"/>
      <c r="B76" s="200" t="s">
        <v>148</v>
      </c>
      <c r="C76" s="199" t="s">
        <v>149</v>
      </c>
      <c r="D76" s="199">
        <v>1</v>
      </c>
      <c r="E76" s="199">
        <v>2</v>
      </c>
      <c r="F76" s="199">
        <v>3</v>
      </c>
      <c r="G76" s="199">
        <v>4</v>
      </c>
      <c r="H76" s="199">
        <v>5</v>
      </c>
      <c r="I76" s="199">
        <v>6</v>
      </c>
      <c r="J76" s="199">
        <v>7</v>
      </c>
      <c r="K76" s="199">
        <v>8</v>
      </c>
      <c r="L76" s="199">
        <v>9</v>
      </c>
      <c r="M76" s="199">
        <v>10</v>
      </c>
      <c r="N76" s="199">
        <v>11</v>
      </c>
      <c r="O76" s="199">
        <v>12</v>
      </c>
      <c r="P76" s="199">
        <v>13</v>
      </c>
      <c r="Q76" s="199">
        <v>14</v>
      </c>
      <c r="R76" s="199">
        <v>15</v>
      </c>
      <c r="S76" s="199">
        <v>16</v>
      </c>
      <c r="T76" s="199">
        <v>17</v>
      </c>
      <c r="U76" s="199">
        <v>18</v>
      </c>
      <c r="V76" s="40"/>
    </row>
    <row r="77" spans="1:22" ht="38.25">
      <c r="A77" s="238"/>
      <c r="B77" s="200" t="s">
        <v>223</v>
      </c>
      <c r="C77" s="199">
        <v>1</v>
      </c>
      <c r="D77" s="201">
        <f>D78+D133+D139+D144+D146+D148+D154</f>
        <v>1</v>
      </c>
      <c r="E77" s="201">
        <f aca="true" t="shared" si="1" ref="E77:U77">E78+E133+E139+E144+E146+E148+E154</f>
        <v>0</v>
      </c>
      <c r="F77" s="201">
        <f t="shared" si="1"/>
        <v>0</v>
      </c>
      <c r="G77" s="201">
        <f t="shared" si="1"/>
        <v>0</v>
      </c>
      <c r="H77" s="201">
        <f t="shared" si="1"/>
        <v>0</v>
      </c>
      <c r="I77" s="201">
        <f t="shared" si="1"/>
        <v>0</v>
      </c>
      <c r="J77" s="201">
        <f t="shared" si="1"/>
        <v>0</v>
      </c>
      <c r="K77" s="201">
        <f t="shared" si="1"/>
        <v>0</v>
      </c>
      <c r="L77" s="201">
        <f t="shared" si="1"/>
        <v>0</v>
      </c>
      <c r="M77" s="201">
        <f t="shared" si="1"/>
        <v>0</v>
      </c>
      <c r="N77" s="201">
        <f t="shared" si="1"/>
        <v>0</v>
      </c>
      <c r="O77" s="201">
        <f t="shared" si="1"/>
        <v>0</v>
      </c>
      <c r="P77" s="201">
        <f t="shared" si="1"/>
        <v>1</v>
      </c>
      <c r="Q77" s="201">
        <f t="shared" si="1"/>
        <v>0</v>
      </c>
      <c r="R77" s="201">
        <f t="shared" si="1"/>
        <v>0</v>
      </c>
      <c r="S77" s="201">
        <f t="shared" si="1"/>
        <v>0</v>
      </c>
      <c r="T77" s="201">
        <f t="shared" si="1"/>
        <v>0</v>
      </c>
      <c r="U77" s="201">
        <f t="shared" si="1"/>
        <v>0</v>
      </c>
      <c r="V77" s="40"/>
    </row>
    <row r="78" spans="1:22" ht="51">
      <c r="A78" s="238"/>
      <c r="B78" s="202" t="s">
        <v>224</v>
      </c>
      <c r="C78" s="199">
        <v>2</v>
      </c>
      <c r="D78" s="201">
        <f>SUM(D80:D132)</f>
        <v>1</v>
      </c>
      <c r="E78" s="201">
        <f aca="true" t="shared" si="2" ref="E78:U78">SUM(E80:E132)</f>
        <v>0</v>
      </c>
      <c r="F78" s="201">
        <f t="shared" si="2"/>
        <v>0</v>
      </c>
      <c r="G78" s="201">
        <f t="shared" si="2"/>
        <v>0</v>
      </c>
      <c r="H78" s="201">
        <f t="shared" si="2"/>
        <v>0</v>
      </c>
      <c r="I78" s="201">
        <f t="shared" si="2"/>
        <v>0</v>
      </c>
      <c r="J78" s="201">
        <f t="shared" si="2"/>
        <v>0</v>
      </c>
      <c r="K78" s="201">
        <f t="shared" si="2"/>
        <v>0</v>
      </c>
      <c r="L78" s="201">
        <f t="shared" si="2"/>
        <v>0</v>
      </c>
      <c r="M78" s="201">
        <f t="shared" si="2"/>
        <v>0</v>
      </c>
      <c r="N78" s="201">
        <f t="shared" si="2"/>
        <v>0</v>
      </c>
      <c r="O78" s="201">
        <f t="shared" si="2"/>
        <v>0</v>
      </c>
      <c r="P78" s="201">
        <f t="shared" si="2"/>
        <v>1</v>
      </c>
      <c r="Q78" s="201">
        <f t="shared" si="2"/>
        <v>0</v>
      </c>
      <c r="R78" s="201">
        <f t="shared" si="2"/>
        <v>0</v>
      </c>
      <c r="S78" s="201">
        <f t="shared" si="2"/>
        <v>0</v>
      </c>
      <c r="T78" s="201">
        <f t="shared" si="2"/>
        <v>0</v>
      </c>
      <c r="U78" s="201">
        <f t="shared" si="2"/>
        <v>0</v>
      </c>
      <c r="V78" s="40"/>
    </row>
    <row r="79" spans="1:22" ht="12.75">
      <c r="A79" s="238"/>
      <c r="B79" s="202" t="s">
        <v>225</v>
      </c>
      <c r="C79" s="199">
        <v>3</v>
      </c>
      <c r="D79" s="201"/>
      <c r="E79" s="201"/>
      <c r="F79" s="203"/>
      <c r="G79" s="203"/>
      <c r="H79" s="203"/>
      <c r="I79" s="203"/>
      <c r="J79" s="203"/>
      <c r="K79" s="203"/>
      <c r="L79" s="203"/>
      <c r="M79" s="203"/>
      <c r="N79" s="203"/>
      <c r="O79" s="203"/>
      <c r="P79" s="203"/>
      <c r="Q79" s="203"/>
      <c r="R79" s="203"/>
      <c r="S79" s="203"/>
      <c r="T79" s="203"/>
      <c r="U79" s="203"/>
      <c r="V79" s="40"/>
    </row>
    <row r="80" spans="1:22" ht="25.5">
      <c r="A80" s="238"/>
      <c r="B80" s="203" t="s">
        <v>226</v>
      </c>
      <c r="C80" s="199">
        <v>4</v>
      </c>
      <c r="D80" s="201">
        <f>F80+H80+J80+L80+N80+P80</f>
        <v>0</v>
      </c>
      <c r="E80" s="201">
        <f>G80+I80+K80+M80+O80+Q80</f>
        <v>0</v>
      </c>
      <c r="F80" s="204">
        <f>Személyzet!V62</f>
        <v>0</v>
      </c>
      <c r="G80" s="204">
        <f>Személyzet!W62</f>
        <v>0</v>
      </c>
      <c r="H80" s="204">
        <f>Személyzet!X62</f>
        <v>0</v>
      </c>
      <c r="I80" s="204">
        <f>Személyzet!Y62</f>
        <v>0</v>
      </c>
      <c r="J80" s="204">
        <f>Személyzet!Z62</f>
        <v>0</v>
      </c>
      <c r="K80" s="204">
        <f>Személyzet!AA62</f>
        <v>0</v>
      </c>
      <c r="L80" s="204">
        <f>Személyzet!AB62</f>
        <v>0</v>
      </c>
      <c r="M80" s="204">
        <f>Személyzet!AC62</f>
        <v>0</v>
      </c>
      <c r="N80" s="204">
        <f>Személyzet!AD62</f>
        <v>0</v>
      </c>
      <c r="O80" s="204">
        <f>Személyzet!AE62</f>
        <v>0</v>
      </c>
      <c r="P80" s="204">
        <f>Személyzet!AF62</f>
        <v>0</v>
      </c>
      <c r="Q80" s="204">
        <f>Személyzet!AG62</f>
        <v>0</v>
      </c>
      <c r="R80" s="204">
        <f>Személyzet!AH62</f>
        <v>0</v>
      </c>
      <c r="S80" s="204">
        <f>Személyzet!AI62</f>
        <v>0</v>
      </c>
      <c r="T80" s="204">
        <f>Személyzet!AJ62</f>
        <v>0</v>
      </c>
      <c r="U80" s="204">
        <f>Személyzet!AK62</f>
        <v>0</v>
      </c>
      <c r="V80" s="40"/>
    </row>
    <row r="81" spans="1:22" ht="12.75">
      <c r="A81" s="238"/>
      <c r="B81" s="203" t="s">
        <v>227</v>
      </c>
      <c r="C81" s="199">
        <v>5</v>
      </c>
      <c r="D81" s="201">
        <f aca="true" t="shared" si="3" ref="D81:E147">F81+H81+J81+L81+N81+P81</f>
        <v>0</v>
      </c>
      <c r="E81" s="201">
        <f t="shared" si="3"/>
        <v>0</v>
      </c>
      <c r="F81" s="204">
        <f>Személyzet!V63</f>
        <v>0</v>
      </c>
      <c r="G81" s="204">
        <f>Személyzet!W63</f>
        <v>0</v>
      </c>
      <c r="H81" s="204">
        <f>Személyzet!X63</f>
        <v>0</v>
      </c>
      <c r="I81" s="204">
        <f>Személyzet!Y63</f>
        <v>0</v>
      </c>
      <c r="J81" s="204">
        <f>Személyzet!Z63</f>
        <v>0</v>
      </c>
      <c r="K81" s="204">
        <f>Személyzet!AA63</f>
        <v>0</v>
      </c>
      <c r="L81" s="204">
        <f>Személyzet!AB63</f>
        <v>0</v>
      </c>
      <c r="M81" s="204">
        <f>Személyzet!AC63</f>
        <v>0</v>
      </c>
      <c r="N81" s="204">
        <f>Személyzet!AD63</f>
        <v>0</v>
      </c>
      <c r="O81" s="204">
        <f>Személyzet!AE63</f>
        <v>0</v>
      </c>
      <c r="P81" s="204">
        <f>Személyzet!AF63</f>
        <v>0</v>
      </c>
      <c r="Q81" s="204">
        <f>Személyzet!AG63</f>
        <v>0</v>
      </c>
      <c r="R81" s="204">
        <f>Személyzet!AH63</f>
        <v>0</v>
      </c>
      <c r="S81" s="204">
        <f>Személyzet!AI63</f>
        <v>0</v>
      </c>
      <c r="T81" s="204">
        <f>Személyzet!AJ63</f>
        <v>0</v>
      </c>
      <c r="U81" s="204">
        <f>Személyzet!AK63</f>
        <v>0</v>
      </c>
      <c r="V81" s="40"/>
    </row>
    <row r="82" spans="1:22" ht="12.75">
      <c r="A82" s="238"/>
      <c r="B82" s="203" t="s">
        <v>228</v>
      </c>
      <c r="C82" s="199">
        <v>6</v>
      </c>
      <c r="D82" s="201">
        <f t="shared" si="3"/>
        <v>0</v>
      </c>
      <c r="E82" s="201">
        <f t="shared" si="3"/>
        <v>0</v>
      </c>
      <c r="F82" s="204">
        <f>Személyzet!V64</f>
        <v>0</v>
      </c>
      <c r="G82" s="204">
        <f>Személyzet!W64</f>
        <v>0</v>
      </c>
      <c r="H82" s="204">
        <f>Személyzet!X64</f>
        <v>0</v>
      </c>
      <c r="I82" s="204">
        <f>Személyzet!Y64</f>
        <v>0</v>
      </c>
      <c r="J82" s="204">
        <f>Személyzet!Z64</f>
        <v>0</v>
      </c>
      <c r="K82" s="204">
        <f>Személyzet!AA64</f>
        <v>0</v>
      </c>
      <c r="L82" s="204">
        <f>Személyzet!AB64</f>
        <v>0</v>
      </c>
      <c r="M82" s="204">
        <f>Személyzet!AC64</f>
        <v>0</v>
      </c>
      <c r="N82" s="204">
        <f>Személyzet!AD64</f>
        <v>0</v>
      </c>
      <c r="O82" s="204">
        <f>Személyzet!AE64</f>
        <v>0</v>
      </c>
      <c r="P82" s="204">
        <f>Személyzet!AF64</f>
        <v>0</v>
      </c>
      <c r="Q82" s="204">
        <f>Személyzet!AG64</f>
        <v>0</v>
      </c>
      <c r="R82" s="204">
        <f>Személyzet!AH64</f>
        <v>0</v>
      </c>
      <c r="S82" s="204">
        <f>Személyzet!AI64</f>
        <v>0</v>
      </c>
      <c r="T82" s="204">
        <f>Személyzet!AJ64</f>
        <v>0</v>
      </c>
      <c r="U82" s="204">
        <f>Személyzet!AK64</f>
        <v>0</v>
      </c>
      <c r="V82" s="40"/>
    </row>
    <row r="83" spans="1:22" ht="12.75">
      <c r="A83" s="238"/>
      <c r="B83" s="203" t="s">
        <v>229</v>
      </c>
      <c r="C83" s="199">
        <v>7</v>
      </c>
      <c r="D83" s="201">
        <f t="shared" si="3"/>
        <v>0</v>
      </c>
      <c r="E83" s="201">
        <f t="shared" si="3"/>
        <v>0</v>
      </c>
      <c r="F83" s="204">
        <f>Személyzet!V65</f>
        <v>0</v>
      </c>
      <c r="G83" s="204">
        <f>Személyzet!W65</f>
        <v>0</v>
      </c>
      <c r="H83" s="204">
        <f>Személyzet!X65</f>
        <v>0</v>
      </c>
      <c r="I83" s="204">
        <f>Személyzet!Y65</f>
        <v>0</v>
      </c>
      <c r="J83" s="204">
        <f>Személyzet!Z65</f>
        <v>0</v>
      </c>
      <c r="K83" s="204">
        <f>Személyzet!AA65</f>
        <v>0</v>
      </c>
      <c r="L83" s="204">
        <f>Személyzet!AB65</f>
        <v>0</v>
      </c>
      <c r="M83" s="204">
        <f>Személyzet!AC65</f>
        <v>0</v>
      </c>
      <c r="N83" s="204">
        <f>Személyzet!AD65</f>
        <v>0</v>
      </c>
      <c r="O83" s="204">
        <f>Személyzet!AE65</f>
        <v>0</v>
      </c>
      <c r="P83" s="204">
        <f>Személyzet!AF65</f>
        <v>0</v>
      </c>
      <c r="Q83" s="204">
        <f>Személyzet!AG65</f>
        <v>0</v>
      </c>
      <c r="R83" s="204">
        <f>Személyzet!AH65</f>
        <v>0</v>
      </c>
      <c r="S83" s="204">
        <f>Személyzet!AI65</f>
        <v>0</v>
      </c>
      <c r="T83" s="204">
        <f>Személyzet!AJ65</f>
        <v>0</v>
      </c>
      <c r="U83" s="204">
        <f>Személyzet!AK65</f>
        <v>0</v>
      </c>
      <c r="V83" s="40"/>
    </row>
    <row r="84" spans="1:22" ht="12.75">
      <c r="A84" s="238"/>
      <c r="B84" s="203" t="s">
        <v>230</v>
      </c>
      <c r="C84" s="199">
        <v>8</v>
      </c>
      <c r="D84" s="201">
        <f t="shared" si="3"/>
        <v>0</v>
      </c>
      <c r="E84" s="201">
        <f t="shared" si="3"/>
        <v>0</v>
      </c>
      <c r="F84" s="204">
        <f>Személyzet!V66</f>
        <v>0</v>
      </c>
      <c r="G84" s="204">
        <f>Személyzet!W66</f>
        <v>0</v>
      </c>
      <c r="H84" s="204">
        <f>Személyzet!X66</f>
        <v>0</v>
      </c>
      <c r="I84" s="204">
        <f>Személyzet!Y66</f>
        <v>0</v>
      </c>
      <c r="J84" s="204">
        <f>Személyzet!Z66</f>
        <v>0</v>
      </c>
      <c r="K84" s="204">
        <f>Személyzet!AA66</f>
        <v>0</v>
      </c>
      <c r="L84" s="204">
        <f>Személyzet!AB66</f>
        <v>0</v>
      </c>
      <c r="M84" s="204">
        <f>Személyzet!AC66</f>
        <v>0</v>
      </c>
      <c r="N84" s="204">
        <f>Személyzet!AD66</f>
        <v>0</v>
      </c>
      <c r="O84" s="204">
        <f>Személyzet!AE66</f>
        <v>0</v>
      </c>
      <c r="P84" s="204">
        <f>Személyzet!AF66</f>
        <v>0</v>
      </c>
      <c r="Q84" s="204">
        <f>Személyzet!AG66</f>
        <v>0</v>
      </c>
      <c r="R84" s="204">
        <f>Személyzet!AH66</f>
        <v>0</v>
      </c>
      <c r="S84" s="204">
        <f>Személyzet!AI66</f>
        <v>0</v>
      </c>
      <c r="T84" s="204">
        <f>Személyzet!AJ66</f>
        <v>0</v>
      </c>
      <c r="U84" s="204">
        <f>Személyzet!AK66</f>
        <v>0</v>
      </c>
      <c r="V84" s="40"/>
    </row>
    <row r="85" spans="1:22" ht="25.5">
      <c r="A85" s="238"/>
      <c r="B85" s="203" t="s">
        <v>231</v>
      </c>
      <c r="C85" s="199">
        <v>9</v>
      </c>
      <c r="D85" s="201">
        <f t="shared" si="3"/>
        <v>0</v>
      </c>
      <c r="E85" s="201">
        <f t="shared" si="3"/>
        <v>0</v>
      </c>
      <c r="F85" s="204">
        <f>Személyzet!V67</f>
        <v>0</v>
      </c>
      <c r="G85" s="204">
        <f>Személyzet!W67</f>
        <v>0</v>
      </c>
      <c r="H85" s="204">
        <f>Személyzet!X67</f>
        <v>0</v>
      </c>
      <c r="I85" s="204">
        <f>Személyzet!Y67</f>
        <v>0</v>
      </c>
      <c r="J85" s="204">
        <f>Személyzet!Z67</f>
        <v>0</v>
      </c>
      <c r="K85" s="204">
        <f>Személyzet!AA67</f>
        <v>0</v>
      </c>
      <c r="L85" s="204">
        <f>Személyzet!AB67</f>
        <v>0</v>
      </c>
      <c r="M85" s="204">
        <f>Személyzet!AC67</f>
        <v>0</v>
      </c>
      <c r="N85" s="204">
        <f>Személyzet!AD67</f>
        <v>0</v>
      </c>
      <c r="O85" s="204">
        <f>Személyzet!AE67</f>
        <v>0</v>
      </c>
      <c r="P85" s="204">
        <f>Személyzet!AF67</f>
        <v>0</v>
      </c>
      <c r="Q85" s="204">
        <f>Személyzet!AG67</f>
        <v>0</v>
      </c>
      <c r="R85" s="204">
        <f>Személyzet!AH67</f>
        <v>0</v>
      </c>
      <c r="S85" s="204">
        <f>Személyzet!AI67</f>
        <v>0</v>
      </c>
      <c r="T85" s="204">
        <f>Személyzet!AJ67</f>
        <v>0</v>
      </c>
      <c r="U85" s="204">
        <f>Személyzet!AK67</f>
        <v>0</v>
      </c>
      <c r="V85" s="40"/>
    </row>
    <row r="86" spans="1:22" ht="12.75">
      <c r="A86" s="238"/>
      <c r="B86" s="203" t="s">
        <v>232</v>
      </c>
      <c r="C86" s="199">
        <v>10</v>
      </c>
      <c r="D86" s="201">
        <f t="shared" si="3"/>
        <v>0</v>
      </c>
      <c r="E86" s="201">
        <f t="shared" si="3"/>
        <v>0</v>
      </c>
      <c r="F86" s="204">
        <f>Személyzet!V68</f>
        <v>0</v>
      </c>
      <c r="G86" s="204">
        <f>Személyzet!W68</f>
        <v>0</v>
      </c>
      <c r="H86" s="204">
        <f>Személyzet!X68</f>
        <v>0</v>
      </c>
      <c r="I86" s="204">
        <f>Személyzet!Y68</f>
        <v>0</v>
      </c>
      <c r="J86" s="204">
        <f>Személyzet!Z68</f>
        <v>0</v>
      </c>
      <c r="K86" s="204">
        <f>Személyzet!AA68</f>
        <v>0</v>
      </c>
      <c r="L86" s="204">
        <f>Személyzet!AB68</f>
        <v>0</v>
      </c>
      <c r="M86" s="204">
        <f>Személyzet!AC68</f>
        <v>0</v>
      </c>
      <c r="N86" s="204">
        <f>Személyzet!AD68</f>
        <v>0</v>
      </c>
      <c r="O86" s="204">
        <f>Személyzet!AE68</f>
        <v>0</v>
      </c>
      <c r="P86" s="204">
        <f>Személyzet!AF68</f>
        <v>0</v>
      </c>
      <c r="Q86" s="204">
        <f>Személyzet!AG68</f>
        <v>0</v>
      </c>
      <c r="R86" s="204">
        <f>Személyzet!AH68</f>
        <v>0</v>
      </c>
      <c r="S86" s="204">
        <f>Személyzet!AI68</f>
        <v>0</v>
      </c>
      <c r="T86" s="204">
        <f>Személyzet!AJ68</f>
        <v>0</v>
      </c>
      <c r="U86" s="204">
        <f>Személyzet!AK68</f>
        <v>0</v>
      </c>
      <c r="V86" s="40"/>
    </row>
    <row r="87" spans="1:22" ht="25.5">
      <c r="A87" s="238"/>
      <c r="B87" s="203" t="s">
        <v>233</v>
      </c>
      <c r="C87" s="199">
        <v>11</v>
      </c>
      <c r="D87" s="201">
        <f t="shared" si="3"/>
        <v>0</v>
      </c>
      <c r="E87" s="201">
        <f t="shared" si="3"/>
        <v>0</v>
      </c>
      <c r="F87" s="204">
        <f>Személyzet!V69</f>
        <v>0</v>
      </c>
      <c r="G87" s="204">
        <f>Személyzet!W69</f>
        <v>0</v>
      </c>
      <c r="H87" s="204">
        <f>Személyzet!X69</f>
        <v>0</v>
      </c>
      <c r="I87" s="204">
        <f>Személyzet!Y69</f>
        <v>0</v>
      </c>
      <c r="J87" s="204">
        <f>Személyzet!Z69</f>
        <v>0</v>
      </c>
      <c r="K87" s="204">
        <f>Személyzet!AA69</f>
        <v>0</v>
      </c>
      <c r="L87" s="204">
        <f>Személyzet!AB69</f>
        <v>0</v>
      </c>
      <c r="M87" s="204">
        <f>Személyzet!AC69</f>
        <v>0</v>
      </c>
      <c r="N87" s="204">
        <f>Személyzet!AD69</f>
        <v>0</v>
      </c>
      <c r="O87" s="204">
        <f>Személyzet!AE69</f>
        <v>0</v>
      </c>
      <c r="P87" s="204">
        <f>Személyzet!AF69</f>
        <v>0</v>
      </c>
      <c r="Q87" s="204">
        <f>Személyzet!AG69</f>
        <v>0</v>
      </c>
      <c r="R87" s="204">
        <f>Személyzet!AH69</f>
        <v>0</v>
      </c>
      <c r="S87" s="204">
        <f>Személyzet!AI69</f>
        <v>0</v>
      </c>
      <c r="T87" s="204">
        <f>Személyzet!AJ69</f>
        <v>0</v>
      </c>
      <c r="U87" s="204">
        <f>Személyzet!AK69</f>
        <v>0</v>
      </c>
      <c r="V87" s="40"/>
    </row>
    <row r="88" spans="1:22" ht="12.75">
      <c r="A88" s="238"/>
      <c r="B88" s="203" t="s">
        <v>234</v>
      </c>
      <c r="C88" s="199">
        <v>12</v>
      </c>
      <c r="D88" s="201">
        <f t="shared" si="3"/>
        <v>0</v>
      </c>
      <c r="E88" s="201">
        <f t="shared" si="3"/>
        <v>0</v>
      </c>
      <c r="F88" s="204">
        <f>Személyzet!V70</f>
        <v>0</v>
      </c>
      <c r="G88" s="204">
        <f>Személyzet!W70</f>
        <v>0</v>
      </c>
      <c r="H88" s="204">
        <f>Személyzet!X70</f>
        <v>0</v>
      </c>
      <c r="I88" s="204">
        <f>Személyzet!Y70</f>
        <v>0</v>
      </c>
      <c r="J88" s="204">
        <f>Személyzet!Z70</f>
        <v>0</v>
      </c>
      <c r="K88" s="204">
        <f>Személyzet!AA70</f>
        <v>0</v>
      </c>
      <c r="L88" s="204">
        <f>Személyzet!AB70</f>
        <v>0</v>
      </c>
      <c r="M88" s="204">
        <f>Személyzet!AC70</f>
        <v>0</v>
      </c>
      <c r="N88" s="204">
        <f>Személyzet!AD70</f>
        <v>0</v>
      </c>
      <c r="O88" s="204">
        <f>Személyzet!AE70</f>
        <v>0</v>
      </c>
      <c r="P88" s="204">
        <f>Személyzet!AF70</f>
        <v>0</v>
      </c>
      <c r="Q88" s="204">
        <f>Személyzet!AG70</f>
        <v>0</v>
      </c>
      <c r="R88" s="204">
        <f>Személyzet!AH70</f>
        <v>0</v>
      </c>
      <c r="S88" s="204">
        <f>Személyzet!AI70</f>
        <v>0</v>
      </c>
      <c r="T88" s="204">
        <f>Személyzet!AJ70</f>
        <v>0</v>
      </c>
      <c r="U88" s="204">
        <f>Személyzet!AK70</f>
        <v>0</v>
      </c>
      <c r="V88" s="40"/>
    </row>
    <row r="89" spans="1:22" ht="12.75">
      <c r="A89" s="238"/>
      <c r="B89" s="203" t="s">
        <v>235</v>
      </c>
      <c r="C89" s="199">
        <v>13</v>
      </c>
      <c r="D89" s="201">
        <f t="shared" si="3"/>
        <v>0</v>
      </c>
      <c r="E89" s="201">
        <f t="shared" si="3"/>
        <v>0</v>
      </c>
      <c r="F89" s="204">
        <f>Személyzet!V71</f>
        <v>0</v>
      </c>
      <c r="G89" s="204">
        <f>Személyzet!W71</f>
        <v>0</v>
      </c>
      <c r="H89" s="204">
        <f>Személyzet!X71</f>
        <v>0</v>
      </c>
      <c r="I89" s="204">
        <f>Személyzet!Y71</f>
        <v>0</v>
      </c>
      <c r="J89" s="204">
        <f>Személyzet!Z71</f>
        <v>0</v>
      </c>
      <c r="K89" s="204">
        <f>Személyzet!AA71</f>
        <v>0</v>
      </c>
      <c r="L89" s="204">
        <f>Személyzet!AB71</f>
        <v>0</v>
      </c>
      <c r="M89" s="204">
        <f>Személyzet!AC71</f>
        <v>0</v>
      </c>
      <c r="N89" s="204">
        <f>Személyzet!AD71</f>
        <v>0</v>
      </c>
      <c r="O89" s="204">
        <f>Személyzet!AE71</f>
        <v>0</v>
      </c>
      <c r="P89" s="204">
        <f>Személyzet!AF71</f>
        <v>0</v>
      </c>
      <c r="Q89" s="204">
        <f>Személyzet!AG71</f>
        <v>0</v>
      </c>
      <c r="R89" s="204">
        <f>Személyzet!AH71</f>
        <v>0</v>
      </c>
      <c r="S89" s="204">
        <f>Személyzet!AI71</f>
        <v>0</v>
      </c>
      <c r="T89" s="204">
        <f>Személyzet!AJ71</f>
        <v>0</v>
      </c>
      <c r="U89" s="204">
        <f>Személyzet!AK71</f>
        <v>0</v>
      </c>
      <c r="V89" s="40"/>
    </row>
    <row r="90" spans="1:22" ht="12.75">
      <c r="A90" s="238"/>
      <c r="B90" s="203" t="s">
        <v>236</v>
      </c>
      <c r="C90" s="199">
        <v>14</v>
      </c>
      <c r="D90" s="201">
        <f t="shared" si="3"/>
        <v>0</v>
      </c>
      <c r="E90" s="201">
        <f t="shared" si="3"/>
        <v>0</v>
      </c>
      <c r="F90" s="204">
        <f>Személyzet!V72</f>
        <v>0</v>
      </c>
      <c r="G90" s="204">
        <f>Személyzet!W72</f>
        <v>0</v>
      </c>
      <c r="H90" s="204">
        <f>Személyzet!X72</f>
        <v>0</v>
      </c>
      <c r="I90" s="204">
        <f>Személyzet!Y72</f>
        <v>0</v>
      </c>
      <c r="J90" s="204">
        <f>Személyzet!Z72</f>
        <v>0</v>
      </c>
      <c r="K90" s="204">
        <f>Személyzet!AA72</f>
        <v>0</v>
      </c>
      <c r="L90" s="204">
        <f>Személyzet!AB72</f>
        <v>0</v>
      </c>
      <c r="M90" s="204">
        <f>Személyzet!AC72</f>
        <v>0</v>
      </c>
      <c r="N90" s="204">
        <f>Személyzet!AD72</f>
        <v>0</v>
      </c>
      <c r="O90" s="204">
        <f>Személyzet!AE72</f>
        <v>0</v>
      </c>
      <c r="P90" s="204">
        <f>Személyzet!AF72</f>
        <v>0</v>
      </c>
      <c r="Q90" s="204">
        <f>Személyzet!AG72</f>
        <v>0</v>
      </c>
      <c r="R90" s="204">
        <f>Személyzet!AH72</f>
        <v>0</v>
      </c>
      <c r="S90" s="204">
        <f>Személyzet!AI72</f>
        <v>0</v>
      </c>
      <c r="T90" s="204">
        <f>Személyzet!AJ72</f>
        <v>0</v>
      </c>
      <c r="U90" s="204">
        <f>Személyzet!AK72</f>
        <v>0</v>
      </c>
      <c r="V90" s="40"/>
    </row>
    <row r="91" spans="1:22" ht="12.75">
      <c r="A91" s="238"/>
      <c r="B91" s="203" t="s">
        <v>237</v>
      </c>
      <c r="C91" s="199">
        <v>15</v>
      </c>
      <c r="D91" s="201">
        <f t="shared" si="3"/>
        <v>0</v>
      </c>
      <c r="E91" s="201">
        <f t="shared" si="3"/>
        <v>0</v>
      </c>
      <c r="F91" s="204">
        <f>Személyzet!V73</f>
        <v>0</v>
      </c>
      <c r="G91" s="204">
        <f>Személyzet!W73</f>
        <v>0</v>
      </c>
      <c r="H91" s="204">
        <f>Személyzet!X73</f>
        <v>0</v>
      </c>
      <c r="I91" s="204">
        <f>Személyzet!Y73</f>
        <v>0</v>
      </c>
      <c r="J91" s="204">
        <f>Személyzet!Z73</f>
        <v>0</v>
      </c>
      <c r="K91" s="204">
        <f>Személyzet!AA73</f>
        <v>0</v>
      </c>
      <c r="L91" s="204">
        <f>Személyzet!AB73</f>
        <v>0</v>
      </c>
      <c r="M91" s="204">
        <f>Személyzet!AC73</f>
        <v>0</v>
      </c>
      <c r="N91" s="204">
        <f>Személyzet!AD73</f>
        <v>0</v>
      </c>
      <c r="O91" s="204">
        <f>Személyzet!AE73</f>
        <v>0</v>
      </c>
      <c r="P91" s="204">
        <f>Személyzet!AF73</f>
        <v>0</v>
      </c>
      <c r="Q91" s="204">
        <f>Személyzet!AG73</f>
        <v>0</v>
      </c>
      <c r="R91" s="204">
        <f>Személyzet!AH73</f>
        <v>0</v>
      </c>
      <c r="S91" s="204">
        <f>Személyzet!AI73</f>
        <v>0</v>
      </c>
      <c r="T91" s="204">
        <f>Személyzet!AJ73</f>
        <v>0</v>
      </c>
      <c r="U91" s="204">
        <f>Személyzet!AK73</f>
        <v>0</v>
      </c>
      <c r="V91" s="40"/>
    </row>
    <row r="92" spans="1:22" ht="12.75">
      <c r="A92" s="238"/>
      <c r="B92" s="203" t="s">
        <v>238</v>
      </c>
      <c r="C92" s="199">
        <v>16</v>
      </c>
      <c r="D92" s="201">
        <f t="shared" si="3"/>
        <v>0</v>
      </c>
      <c r="E92" s="201">
        <f t="shared" si="3"/>
        <v>0</v>
      </c>
      <c r="F92" s="204">
        <f>Személyzet!V74</f>
        <v>0</v>
      </c>
      <c r="G92" s="204">
        <f>Személyzet!W74</f>
        <v>0</v>
      </c>
      <c r="H92" s="204">
        <f>Személyzet!X74</f>
        <v>0</v>
      </c>
      <c r="I92" s="204">
        <f>Személyzet!Y74</f>
        <v>0</v>
      </c>
      <c r="J92" s="204">
        <f>Személyzet!Z74</f>
        <v>0</v>
      </c>
      <c r="K92" s="204">
        <f>Személyzet!AA74</f>
        <v>0</v>
      </c>
      <c r="L92" s="204">
        <f>Személyzet!AB74</f>
        <v>0</v>
      </c>
      <c r="M92" s="204">
        <f>Személyzet!AC74</f>
        <v>0</v>
      </c>
      <c r="N92" s="204">
        <f>Személyzet!AD74</f>
        <v>0</v>
      </c>
      <c r="O92" s="204">
        <f>Személyzet!AE74</f>
        <v>0</v>
      </c>
      <c r="P92" s="204">
        <f>Személyzet!AF74</f>
        <v>0</v>
      </c>
      <c r="Q92" s="204">
        <f>Személyzet!AG74</f>
        <v>0</v>
      </c>
      <c r="R92" s="204">
        <f>Személyzet!AH74</f>
        <v>0</v>
      </c>
      <c r="S92" s="204">
        <f>Személyzet!AI74</f>
        <v>0</v>
      </c>
      <c r="T92" s="204">
        <f>Személyzet!AJ74</f>
        <v>0</v>
      </c>
      <c r="U92" s="204">
        <f>Személyzet!AK74</f>
        <v>0</v>
      </c>
      <c r="V92" s="40"/>
    </row>
    <row r="93" spans="1:22" ht="12.75">
      <c r="A93" s="238"/>
      <c r="B93" s="203" t="s">
        <v>239</v>
      </c>
      <c r="C93" s="199">
        <v>17</v>
      </c>
      <c r="D93" s="201">
        <f t="shared" si="3"/>
        <v>1</v>
      </c>
      <c r="E93" s="201">
        <f t="shared" si="3"/>
        <v>0</v>
      </c>
      <c r="F93" s="204">
        <f>Személyzet!V75</f>
        <v>0</v>
      </c>
      <c r="G93" s="204">
        <f>Személyzet!W75</f>
        <v>0</v>
      </c>
      <c r="H93" s="204">
        <f>Személyzet!X75</f>
        <v>0</v>
      </c>
      <c r="I93" s="204">
        <f>Személyzet!Y75</f>
        <v>0</v>
      </c>
      <c r="J93" s="204">
        <f>Személyzet!Z75</f>
        <v>0</v>
      </c>
      <c r="K93" s="204">
        <f>Személyzet!AA75</f>
        <v>0</v>
      </c>
      <c r="L93" s="204">
        <f>Személyzet!AB75</f>
        <v>0</v>
      </c>
      <c r="M93" s="204">
        <f>Személyzet!AC75</f>
        <v>0</v>
      </c>
      <c r="N93" s="204">
        <f>Személyzet!AD75</f>
        <v>0</v>
      </c>
      <c r="O93" s="204">
        <f>Személyzet!AE75</f>
        <v>0</v>
      </c>
      <c r="P93" s="204">
        <f>Személyzet!AF75</f>
        <v>1</v>
      </c>
      <c r="Q93" s="204">
        <f>Személyzet!AG75</f>
        <v>0</v>
      </c>
      <c r="R93" s="204">
        <f>Személyzet!AH75</f>
        <v>0</v>
      </c>
      <c r="S93" s="204">
        <f>Személyzet!AI75</f>
        <v>0</v>
      </c>
      <c r="T93" s="204">
        <f>Személyzet!AJ75</f>
        <v>0</v>
      </c>
      <c r="U93" s="204">
        <f>Személyzet!AK75</f>
        <v>0</v>
      </c>
      <c r="V93" s="40"/>
    </row>
    <row r="94" spans="1:22" ht="12.75">
      <c r="A94" s="238"/>
      <c r="B94" s="203" t="s">
        <v>240</v>
      </c>
      <c r="C94" s="199">
        <v>18</v>
      </c>
      <c r="D94" s="201">
        <f t="shared" si="3"/>
        <v>0</v>
      </c>
      <c r="E94" s="201">
        <f t="shared" si="3"/>
        <v>0</v>
      </c>
      <c r="F94" s="204">
        <f>Személyzet!V76</f>
        <v>0</v>
      </c>
      <c r="G94" s="204">
        <f>Személyzet!W76</f>
        <v>0</v>
      </c>
      <c r="H94" s="204">
        <f>Személyzet!X76</f>
        <v>0</v>
      </c>
      <c r="I94" s="204">
        <f>Személyzet!Y76</f>
        <v>0</v>
      </c>
      <c r="J94" s="204">
        <f>Személyzet!Z76</f>
        <v>0</v>
      </c>
      <c r="K94" s="204">
        <f>Személyzet!AA76</f>
        <v>0</v>
      </c>
      <c r="L94" s="204">
        <f>Személyzet!AB76</f>
        <v>0</v>
      </c>
      <c r="M94" s="204">
        <f>Személyzet!AC76</f>
        <v>0</v>
      </c>
      <c r="N94" s="204">
        <f>Személyzet!AD76</f>
        <v>0</v>
      </c>
      <c r="O94" s="204">
        <f>Személyzet!AE76</f>
        <v>0</v>
      </c>
      <c r="P94" s="204">
        <f>Személyzet!AF76</f>
        <v>0</v>
      </c>
      <c r="Q94" s="204">
        <f>Személyzet!AG76</f>
        <v>0</v>
      </c>
      <c r="R94" s="204">
        <f>Személyzet!AH76</f>
        <v>0</v>
      </c>
      <c r="S94" s="204">
        <f>Személyzet!AI76</f>
        <v>0</v>
      </c>
      <c r="T94" s="204">
        <f>Személyzet!AJ76</f>
        <v>0</v>
      </c>
      <c r="U94" s="204">
        <f>Személyzet!AK76</f>
        <v>0</v>
      </c>
      <c r="V94" s="40"/>
    </row>
    <row r="95" spans="1:22" ht="12.75">
      <c r="A95" s="238"/>
      <c r="B95" s="203" t="s">
        <v>241</v>
      </c>
      <c r="C95" s="199">
        <v>19</v>
      </c>
      <c r="D95" s="201">
        <f t="shared" si="3"/>
        <v>0</v>
      </c>
      <c r="E95" s="201">
        <f t="shared" si="3"/>
        <v>0</v>
      </c>
      <c r="F95" s="204">
        <f>Személyzet!V77</f>
        <v>0</v>
      </c>
      <c r="G95" s="204">
        <f>Személyzet!W77</f>
        <v>0</v>
      </c>
      <c r="H95" s="204">
        <f>Személyzet!X77</f>
        <v>0</v>
      </c>
      <c r="I95" s="204">
        <f>Személyzet!Y77</f>
        <v>0</v>
      </c>
      <c r="J95" s="204">
        <f>Személyzet!Z77</f>
        <v>0</v>
      </c>
      <c r="K95" s="204">
        <f>Személyzet!AA77</f>
        <v>0</v>
      </c>
      <c r="L95" s="204">
        <f>Személyzet!AB77</f>
        <v>0</v>
      </c>
      <c r="M95" s="204">
        <f>Személyzet!AC77</f>
        <v>0</v>
      </c>
      <c r="N95" s="204">
        <f>Személyzet!AD77</f>
        <v>0</v>
      </c>
      <c r="O95" s="204">
        <f>Személyzet!AE77</f>
        <v>0</v>
      </c>
      <c r="P95" s="204">
        <f>Személyzet!AF77</f>
        <v>0</v>
      </c>
      <c r="Q95" s="204">
        <f>Személyzet!AG77</f>
        <v>0</v>
      </c>
      <c r="R95" s="204">
        <f>Személyzet!AH77</f>
        <v>0</v>
      </c>
      <c r="S95" s="204">
        <f>Személyzet!AI77</f>
        <v>0</v>
      </c>
      <c r="T95" s="204">
        <f>Személyzet!AJ77</f>
        <v>0</v>
      </c>
      <c r="U95" s="204">
        <f>Személyzet!AK77</f>
        <v>0</v>
      </c>
      <c r="V95" s="40"/>
    </row>
    <row r="96" spans="1:22" ht="12.75">
      <c r="A96" s="238"/>
      <c r="B96" s="203" t="s">
        <v>242</v>
      </c>
      <c r="C96" s="199">
        <v>20</v>
      </c>
      <c r="D96" s="201">
        <f t="shared" si="3"/>
        <v>0</v>
      </c>
      <c r="E96" s="201">
        <f t="shared" si="3"/>
        <v>0</v>
      </c>
      <c r="F96" s="204">
        <f>Személyzet!V78</f>
        <v>0</v>
      </c>
      <c r="G96" s="204">
        <f>Személyzet!W78</f>
        <v>0</v>
      </c>
      <c r="H96" s="204">
        <f>Személyzet!X78</f>
        <v>0</v>
      </c>
      <c r="I96" s="204">
        <f>Személyzet!Y78</f>
        <v>0</v>
      </c>
      <c r="J96" s="204">
        <f>Személyzet!Z78</f>
        <v>0</v>
      </c>
      <c r="K96" s="204">
        <f>Személyzet!AA78</f>
        <v>0</v>
      </c>
      <c r="L96" s="204">
        <f>Személyzet!AB78</f>
        <v>0</v>
      </c>
      <c r="M96" s="204">
        <f>Személyzet!AC78</f>
        <v>0</v>
      </c>
      <c r="N96" s="204">
        <f>Személyzet!AD78</f>
        <v>0</v>
      </c>
      <c r="O96" s="204">
        <f>Személyzet!AE78</f>
        <v>0</v>
      </c>
      <c r="P96" s="204">
        <f>Személyzet!AF78</f>
        <v>0</v>
      </c>
      <c r="Q96" s="204">
        <f>Személyzet!AG78</f>
        <v>0</v>
      </c>
      <c r="R96" s="204">
        <f>Személyzet!AH78</f>
        <v>0</v>
      </c>
      <c r="S96" s="204">
        <f>Személyzet!AI78</f>
        <v>0</v>
      </c>
      <c r="T96" s="204">
        <f>Személyzet!AJ78</f>
        <v>0</v>
      </c>
      <c r="U96" s="204">
        <f>Személyzet!AK78</f>
        <v>0</v>
      </c>
      <c r="V96" s="40"/>
    </row>
    <row r="97" spans="1:22" ht="12.75">
      <c r="A97" s="238"/>
      <c r="B97" s="203" t="s">
        <v>243</v>
      </c>
      <c r="C97" s="199">
        <v>21</v>
      </c>
      <c r="D97" s="201">
        <f t="shared" si="3"/>
        <v>0</v>
      </c>
      <c r="E97" s="201">
        <f t="shared" si="3"/>
        <v>0</v>
      </c>
      <c r="F97" s="204">
        <f>Személyzet!V79</f>
        <v>0</v>
      </c>
      <c r="G97" s="204">
        <f>Személyzet!W79</f>
        <v>0</v>
      </c>
      <c r="H97" s="204">
        <f>Személyzet!X79</f>
        <v>0</v>
      </c>
      <c r="I97" s="204">
        <f>Személyzet!Y79</f>
        <v>0</v>
      </c>
      <c r="J97" s="204">
        <f>Személyzet!Z79</f>
        <v>0</v>
      </c>
      <c r="K97" s="204">
        <f>Személyzet!AA79</f>
        <v>0</v>
      </c>
      <c r="L97" s="204">
        <f>Személyzet!AB79</f>
        <v>0</v>
      </c>
      <c r="M97" s="204">
        <f>Személyzet!AC79</f>
        <v>0</v>
      </c>
      <c r="N97" s="204">
        <f>Személyzet!AD79</f>
        <v>0</v>
      </c>
      <c r="O97" s="204">
        <f>Személyzet!AE79</f>
        <v>0</v>
      </c>
      <c r="P97" s="204">
        <f>Személyzet!AF79</f>
        <v>0</v>
      </c>
      <c r="Q97" s="204">
        <f>Személyzet!AG79</f>
        <v>0</v>
      </c>
      <c r="R97" s="204">
        <f>Személyzet!AH79</f>
        <v>0</v>
      </c>
      <c r="S97" s="204">
        <f>Személyzet!AI79</f>
        <v>0</v>
      </c>
      <c r="T97" s="204">
        <f>Személyzet!AJ79</f>
        <v>0</v>
      </c>
      <c r="U97" s="204">
        <f>Személyzet!AK79</f>
        <v>0</v>
      </c>
      <c r="V97" s="40"/>
    </row>
    <row r="98" spans="1:22" ht="12.75">
      <c r="A98" s="238"/>
      <c r="B98" s="203" t="s">
        <v>244</v>
      </c>
      <c r="C98" s="199">
        <v>22</v>
      </c>
      <c r="D98" s="201">
        <f t="shared" si="3"/>
        <v>0</v>
      </c>
      <c r="E98" s="201">
        <f t="shared" si="3"/>
        <v>0</v>
      </c>
      <c r="F98" s="204">
        <f>Személyzet!V80</f>
        <v>0</v>
      </c>
      <c r="G98" s="204">
        <f>Személyzet!W80</f>
        <v>0</v>
      </c>
      <c r="H98" s="204">
        <f>Személyzet!X80</f>
        <v>0</v>
      </c>
      <c r="I98" s="204">
        <f>Személyzet!Y80</f>
        <v>0</v>
      </c>
      <c r="J98" s="204">
        <f>Személyzet!Z80</f>
        <v>0</v>
      </c>
      <c r="K98" s="204">
        <f>Személyzet!AA80</f>
        <v>0</v>
      </c>
      <c r="L98" s="204">
        <f>Személyzet!AB80</f>
        <v>0</v>
      </c>
      <c r="M98" s="204">
        <f>Személyzet!AC80</f>
        <v>0</v>
      </c>
      <c r="N98" s="204">
        <f>Személyzet!AD80</f>
        <v>0</v>
      </c>
      <c r="O98" s="204">
        <f>Személyzet!AE80</f>
        <v>0</v>
      </c>
      <c r="P98" s="204">
        <f>Személyzet!AF80</f>
        <v>0</v>
      </c>
      <c r="Q98" s="204">
        <f>Személyzet!AG80</f>
        <v>0</v>
      </c>
      <c r="R98" s="204">
        <f>Személyzet!AH80</f>
        <v>0</v>
      </c>
      <c r="S98" s="204">
        <f>Személyzet!AI80</f>
        <v>0</v>
      </c>
      <c r="T98" s="204">
        <f>Személyzet!AJ80</f>
        <v>0</v>
      </c>
      <c r="U98" s="204">
        <f>Személyzet!AK80</f>
        <v>0</v>
      </c>
      <c r="V98" s="40"/>
    </row>
    <row r="99" spans="1:22" ht="12.75">
      <c r="A99" s="238"/>
      <c r="B99" s="203" t="s">
        <v>245</v>
      </c>
      <c r="C99" s="199">
        <v>23</v>
      </c>
      <c r="D99" s="201">
        <f t="shared" si="3"/>
        <v>0</v>
      </c>
      <c r="E99" s="201">
        <f t="shared" si="3"/>
        <v>0</v>
      </c>
      <c r="F99" s="204">
        <f>Személyzet!V81</f>
        <v>0</v>
      </c>
      <c r="G99" s="204">
        <f>Személyzet!W81</f>
        <v>0</v>
      </c>
      <c r="H99" s="204">
        <f>Személyzet!X81</f>
        <v>0</v>
      </c>
      <c r="I99" s="204">
        <f>Személyzet!Y81</f>
        <v>0</v>
      </c>
      <c r="J99" s="204">
        <f>Személyzet!Z81</f>
        <v>0</v>
      </c>
      <c r="K99" s="204">
        <f>Személyzet!AA81</f>
        <v>0</v>
      </c>
      <c r="L99" s="204">
        <f>Személyzet!AB81</f>
        <v>0</v>
      </c>
      <c r="M99" s="204">
        <f>Személyzet!AC81</f>
        <v>0</v>
      </c>
      <c r="N99" s="204">
        <f>Személyzet!AD81</f>
        <v>0</v>
      </c>
      <c r="O99" s="204">
        <f>Személyzet!AE81</f>
        <v>0</v>
      </c>
      <c r="P99" s="204">
        <f>Személyzet!AF81</f>
        <v>0</v>
      </c>
      <c r="Q99" s="204">
        <f>Személyzet!AG81</f>
        <v>0</v>
      </c>
      <c r="R99" s="204">
        <f>Személyzet!AH81</f>
        <v>0</v>
      </c>
      <c r="S99" s="204">
        <f>Személyzet!AI81</f>
        <v>0</v>
      </c>
      <c r="T99" s="204">
        <f>Személyzet!AJ81</f>
        <v>0</v>
      </c>
      <c r="U99" s="204">
        <f>Személyzet!AK81</f>
        <v>0</v>
      </c>
      <c r="V99" s="40"/>
    </row>
    <row r="100" spans="1:22" ht="12.75">
      <c r="A100" s="238"/>
      <c r="B100" s="203" t="s">
        <v>246</v>
      </c>
      <c r="C100" s="199">
        <v>24</v>
      </c>
      <c r="D100" s="201">
        <f t="shared" si="3"/>
        <v>0</v>
      </c>
      <c r="E100" s="201">
        <f t="shared" si="3"/>
        <v>0</v>
      </c>
      <c r="F100" s="204">
        <f>Személyzet!V82</f>
        <v>0</v>
      </c>
      <c r="G100" s="204">
        <f>Személyzet!W82</f>
        <v>0</v>
      </c>
      <c r="H100" s="204">
        <f>Személyzet!X82</f>
        <v>0</v>
      </c>
      <c r="I100" s="204">
        <f>Személyzet!Y82</f>
        <v>0</v>
      </c>
      <c r="J100" s="204">
        <f>Személyzet!Z82</f>
        <v>0</v>
      </c>
      <c r="K100" s="204">
        <f>Személyzet!AA82</f>
        <v>0</v>
      </c>
      <c r="L100" s="204">
        <f>Személyzet!AB82</f>
        <v>0</v>
      </c>
      <c r="M100" s="204">
        <f>Személyzet!AC82</f>
        <v>0</v>
      </c>
      <c r="N100" s="204">
        <f>Személyzet!AD82</f>
        <v>0</v>
      </c>
      <c r="O100" s="204">
        <f>Személyzet!AE82</f>
        <v>0</v>
      </c>
      <c r="P100" s="204">
        <f>Személyzet!AF82</f>
        <v>0</v>
      </c>
      <c r="Q100" s="204">
        <f>Személyzet!AG82</f>
        <v>0</v>
      </c>
      <c r="R100" s="204">
        <f>Személyzet!AH82</f>
        <v>0</v>
      </c>
      <c r="S100" s="204">
        <f>Személyzet!AI82</f>
        <v>0</v>
      </c>
      <c r="T100" s="204">
        <f>Személyzet!AJ82</f>
        <v>0</v>
      </c>
      <c r="U100" s="204">
        <f>Személyzet!AK82</f>
        <v>0</v>
      </c>
      <c r="V100" s="40"/>
    </row>
    <row r="101" spans="1:22" ht="12.75">
      <c r="A101" s="238"/>
      <c r="B101" s="203" t="s">
        <v>247</v>
      </c>
      <c r="C101" s="199">
        <v>25</v>
      </c>
      <c r="D101" s="201">
        <f t="shared" si="3"/>
        <v>0</v>
      </c>
      <c r="E101" s="201">
        <f t="shared" si="3"/>
        <v>0</v>
      </c>
      <c r="F101" s="204">
        <f>Személyzet!V83</f>
        <v>0</v>
      </c>
      <c r="G101" s="204">
        <f>Személyzet!W83</f>
        <v>0</v>
      </c>
      <c r="H101" s="204">
        <f>Személyzet!X83</f>
        <v>0</v>
      </c>
      <c r="I101" s="204">
        <f>Személyzet!Y83</f>
        <v>0</v>
      </c>
      <c r="J101" s="204">
        <f>Személyzet!Z83</f>
        <v>0</v>
      </c>
      <c r="K101" s="204">
        <f>Személyzet!AA83</f>
        <v>0</v>
      </c>
      <c r="L101" s="204">
        <f>Személyzet!AB83</f>
        <v>0</v>
      </c>
      <c r="M101" s="204">
        <f>Személyzet!AC83</f>
        <v>0</v>
      </c>
      <c r="N101" s="204">
        <f>Személyzet!AD83</f>
        <v>0</v>
      </c>
      <c r="O101" s="204">
        <f>Személyzet!AE83</f>
        <v>0</v>
      </c>
      <c r="P101" s="204">
        <f>Személyzet!AF83</f>
        <v>0</v>
      </c>
      <c r="Q101" s="204">
        <f>Személyzet!AG83</f>
        <v>0</v>
      </c>
      <c r="R101" s="204">
        <f>Személyzet!AH83</f>
        <v>0</v>
      </c>
      <c r="S101" s="204">
        <f>Személyzet!AI83</f>
        <v>0</v>
      </c>
      <c r="T101" s="204">
        <f>Személyzet!AJ83</f>
        <v>0</v>
      </c>
      <c r="U101" s="204">
        <f>Személyzet!AK83</f>
        <v>0</v>
      </c>
      <c r="V101" s="40"/>
    </row>
    <row r="102" spans="1:22" ht="12.75">
      <c r="A102" s="238"/>
      <c r="B102" s="203" t="s">
        <v>248</v>
      </c>
      <c r="C102" s="199">
        <v>26</v>
      </c>
      <c r="D102" s="201">
        <f t="shared" si="3"/>
        <v>0</v>
      </c>
      <c r="E102" s="201">
        <f t="shared" si="3"/>
        <v>0</v>
      </c>
      <c r="F102" s="204">
        <f>Személyzet!V84</f>
        <v>0</v>
      </c>
      <c r="G102" s="204">
        <f>Személyzet!W84</f>
        <v>0</v>
      </c>
      <c r="H102" s="204">
        <f>Személyzet!X84</f>
        <v>0</v>
      </c>
      <c r="I102" s="204">
        <f>Személyzet!Y84</f>
        <v>0</v>
      </c>
      <c r="J102" s="204">
        <f>Személyzet!Z84</f>
        <v>0</v>
      </c>
      <c r="K102" s="204">
        <f>Személyzet!AA84</f>
        <v>0</v>
      </c>
      <c r="L102" s="204">
        <f>Személyzet!AB84</f>
        <v>0</v>
      </c>
      <c r="M102" s="204">
        <f>Személyzet!AC84</f>
        <v>0</v>
      </c>
      <c r="N102" s="204">
        <f>Személyzet!AD84</f>
        <v>0</v>
      </c>
      <c r="O102" s="204">
        <f>Személyzet!AE84</f>
        <v>0</v>
      </c>
      <c r="P102" s="204">
        <f>Személyzet!AF84</f>
        <v>0</v>
      </c>
      <c r="Q102" s="204">
        <f>Személyzet!AG84</f>
        <v>0</v>
      </c>
      <c r="R102" s="204">
        <f>Személyzet!AH84</f>
        <v>0</v>
      </c>
      <c r="S102" s="204">
        <f>Személyzet!AI84</f>
        <v>0</v>
      </c>
      <c r="T102" s="204">
        <f>Személyzet!AJ84</f>
        <v>0</v>
      </c>
      <c r="U102" s="204">
        <f>Személyzet!AK84</f>
        <v>0</v>
      </c>
      <c r="V102" s="40"/>
    </row>
    <row r="103" spans="1:22" ht="12.75">
      <c r="A103" s="238"/>
      <c r="B103" s="203" t="s">
        <v>249</v>
      </c>
      <c r="C103" s="199">
        <v>27</v>
      </c>
      <c r="D103" s="201">
        <f t="shared" si="3"/>
        <v>0</v>
      </c>
      <c r="E103" s="201">
        <f t="shared" si="3"/>
        <v>0</v>
      </c>
      <c r="F103" s="204">
        <f>Személyzet!V85</f>
        <v>0</v>
      </c>
      <c r="G103" s="204">
        <f>Személyzet!W85</f>
        <v>0</v>
      </c>
      <c r="H103" s="204">
        <f>Személyzet!X85</f>
        <v>0</v>
      </c>
      <c r="I103" s="204">
        <f>Személyzet!Y85</f>
        <v>0</v>
      </c>
      <c r="J103" s="204">
        <f>Személyzet!Z85</f>
        <v>0</v>
      </c>
      <c r="K103" s="204">
        <f>Személyzet!AA85</f>
        <v>0</v>
      </c>
      <c r="L103" s="204">
        <f>Személyzet!AB85</f>
        <v>0</v>
      </c>
      <c r="M103" s="204">
        <f>Személyzet!AC85</f>
        <v>0</v>
      </c>
      <c r="N103" s="204">
        <f>Személyzet!AD85</f>
        <v>0</v>
      </c>
      <c r="O103" s="204">
        <f>Személyzet!AE85</f>
        <v>0</v>
      </c>
      <c r="P103" s="204">
        <f>Személyzet!AF85</f>
        <v>0</v>
      </c>
      <c r="Q103" s="204">
        <f>Személyzet!AG85</f>
        <v>0</v>
      </c>
      <c r="R103" s="204">
        <f>Személyzet!AH85</f>
        <v>0</v>
      </c>
      <c r="S103" s="204">
        <f>Személyzet!AI85</f>
        <v>0</v>
      </c>
      <c r="T103" s="204">
        <f>Személyzet!AJ85</f>
        <v>0</v>
      </c>
      <c r="U103" s="204">
        <f>Személyzet!AK85</f>
        <v>0</v>
      </c>
      <c r="V103" s="40"/>
    </row>
    <row r="104" spans="1:22" ht="12.75">
      <c r="A104" s="238"/>
      <c r="B104" s="203" t="s">
        <v>250</v>
      </c>
      <c r="C104" s="199">
        <v>28</v>
      </c>
      <c r="D104" s="201">
        <f t="shared" si="3"/>
        <v>0</v>
      </c>
      <c r="E104" s="201">
        <f t="shared" si="3"/>
        <v>0</v>
      </c>
      <c r="F104" s="204">
        <f>Személyzet!V86</f>
        <v>0</v>
      </c>
      <c r="G104" s="204">
        <f>Személyzet!W86</f>
        <v>0</v>
      </c>
      <c r="H104" s="204">
        <f>Személyzet!X86</f>
        <v>0</v>
      </c>
      <c r="I104" s="204">
        <f>Személyzet!Y86</f>
        <v>0</v>
      </c>
      <c r="J104" s="204">
        <f>Személyzet!Z86</f>
        <v>0</v>
      </c>
      <c r="K104" s="204">
        <f>Személyzet!AA86</f>
        <v>0</v>
      </c>
      <c r="L104" s="204">
        <f>Személyzet!AB86</f>
        <v>0</v>
      </c>
      <c r="M104" s="204">
        <f>Személyzet!AC86</f>
        <v>0</v>
      </c>
      <c r="N104" s="204">
        <f>Személyzet!AD86</f>
        <v>0</v>
      </c>
      <c r="O104" s="204">
        <f>Személyzet!AE86</f>
        <v>0</v>
      </c>
      <c r="P104" s="204">
        <f>Személyzet!AF86</f>
        <v>0</v>
      </c>
      <c r="Q104" s="204">
        <f>Személyzet!AG86</f>
        <v>0</v>
      </c>
      <c r="R104" s="204">
        <f>Személyzet!AH86</f>
        <v>0</v>
      </c>
      <c r="S104" s="204">
        <f>Személyzet!AI86</f>
        <v>0</v>
      </c>
      <c r="T104" s="204">
        <f>Személyzet!AJ86</f>
        <v>0</v>
      </c>
      <c r="U104" s="204">
        <f>Személyzet!AK86</f>
        <v>0</v>
      </c>
      <c r="V104" s="40"/>
    </row>
    <row r="105" spans="1:22" ht="12.75">
      <c r="A105" s="238"/>
      <c r="B105" s="203" t="s">
        <v>251</v>
      </c>
      <c r="C105" s="199">
        <v>29</v>
      </c>
      <c r="D105" s="201">
        <f t="shared" si="3"/>
        <v>0</v>
      </c>
      <c r="E105" s="201">
        <f t="shared" si="3"/>
        <v>0</v>
      </c>
      <c r="F105" s="204">
        <f>Személyzet!V87</f>
        <v>0</v>
      </c>
      <c r="G105" s="204">
        <f>Személyzet!W87</f>
        <v>0</v>
      </c>
      <c r="H105" s="204">
        <f>Személyzet!X87</f>
        <v>0</v>
      </c>
      <c r="I105" s="204">
        <f>Személyzet!Y87</f>
        <v>0</v>
      </c>
      <c r="J105" s="204">
        <f>Személyzet!Z87</f>
        <v>0</v>
      </c>
      <c r="K105" s="204">
        <f>Személyzet!AA87</f>
        <v>0</v>
      </c>
      <c r="L105" s="204">
        <f>Személyzet!AB87</f>
        <v>0</v>
      </c>
      <c r="M105" s="204">
        <f>Személyzet!AC87</f>
        <v>0</v>
      </c>
      <c r="N105" s="204">
        <f>Személyzet!AD87</f>
        <v>0</v>
      </c>
      <c r="O105" s="204">
        <f>Személyzet!AE87</f>
        <v>0</v>
      </c>
      <c r="P105" s="204">
        <f>Személyzet!AF87</f>
        <v>0</v>
      </c>
      <c r="Q105" s="204">
        <f>Személyzet!AG87</f>
        <v>0</v>
      </c>
      <c r="R105" s="204">
        <f>Személyzet!AH87</f>
        <v>0</v>
      </c>
      <c r="S105" s="204">
        <f>Személyzet!AI87</f>
        <v>0</v>
      </c>
      <c r="T105" s="204">
        <f>Személyzet!AJ87</f>
        <v>0</v>
      </c>
      <c r="U105" s="204">
        <f>Személyzet!AK87</f>
        <v>0</v>
      </c>
      <c r="V105" s="40"/>
    </row>
    <row r="106" spans="1:22" ht="12.75">
      <c r="A106" s="238"/>
      <c r="B106" s="203" t="s">
        <v>252</v>
      </c>
      <c r="C106" s="199">
        <v>30</v>
      </c>
      <c r="D106" s="201">
        <f t="shared" si="3"/>
        <v>0</v>
      </c>
      <c r="E106" s="201">
        <f t="shared" si="3"/>
        <v>0</v>
      </c>
      <c r="F106" s="204">
        <f>Személyzet!V88</f>
        <v>0</v>
      </c>
      <c r="G106" s="204">
        <f>Személyzet!W88</f>
        <v>0</v>
      </c>
      <c r="H106" s="204">
        <f>Személyzet!X88</f>
        <v>0</v>
      </c>
      <c r="I106" s="204">
        <f>Személyzet!Y88</f>
        <v>0</v>
      </c>
      <c r="J106" s="204">
        <f>Személyzet!Z88</f>
        <v>0</v>
      </c>
      <c r="K106" s="204">
        <f>Személyzet!AA88</f>
        <v>0</v>
      </c>
      <c r="L106" s="204">
        <f>Személyzet!AB88</f>
        <v>0</v>
      </c>
      <c r="M106" s="204">
        <f>Személyzet!AC88</f>
        <v>0</v>
      </c>
      <c r="N106" s="204">
        <f>Személyzet!AD88</f>
        <v>0</v>
      </c>
      <c r="O106" s="204">
        <f>Személyzet!AE88</f>
        <v>0</v>
      </c>
      <c r="P106" s="204">
        <f>Személyzet!AF88</f>
        <v>0</v>
      </c>
      <c r="Q106" s="204">
        <f>Személyzet!AG88</f>
        <v>0</v>
      </c>
      <c r="R106" s="204">
        <f>Személyzet!AH88</f>
        <v>0</v>
      </c>
      <c r="S106" s="204">
        <f>Személyzet!AI88</f>
        <v>0</v>
      </c>
      <c r="T106" s="204">
        <f>Személyzet!AJ88</f>
        <v>0</v>
      </c>
      <c r="U106" s="204">
        <f>Személyzet!AK88</f>
        <v>0</v>
      </c>
      <c r="V106" s="40"/>
    </row>
    <row r="107" spans="1:22" ht="12.75">
      <c r="A107" s="238"/>
      <c r="B107" s="203" t="s">
        <v>253</v>
      </c>
      <c r="C107" s="199">
        <v>31</v>
      </c>
      <c r="D107" s="201">
        <f t="shared" si="3"/>
        <v>0</v>
      </c>
      <c r="E107" s="201">
        <f t="shared" si="3"/>
        <v>0</v>
      </c>
      <c r="F107" s="204">
        <f>Személyzet!V89</f>
        <v>0</v>
      </c>
      <c r="G107" s="204">
        <f>Személyzet!W89</f>
        <v>0</v>
      </c>
      <c r="H107" s="204">
        <f>Személyzet!X89</f>
        <v>0</v>
      </c>
      <c r="I107" s="204">
        <f>Személyzet!Y89</f>
        <v>0</v>
      </c>
      <c r="J107" s="204">
        <f>Személyzet!Z89</f>
        <v>0</v>
      </c>
      <c r="K107" s="204">
        <f>Személyzet!AA89</f>
        <v>0</v>
      </c>
      <c r="L107" s="204">
        <f>Személyzet!AB89</f>
        <v>0</v>
      </c>
      <c r="M107" s="204">
        <f>Személyzet!AC89</f>
        <v>0</v>
      </c>
      <c r="N107" s="204">
        <f>Személyzet!AD89</f>
        <v>0</v>
      </c>
      <c r="O107" s="204">
        <f>Személyzet!AE89</f>
        <v>0</v>
      </c>
      <c r="P107" s="204">
        <f>Személyzet!AF89</f>
        <v>0</v>
      </c>
      <c r="Q107" s="204">
        <f>Személyzet!AG89</f>
        <v>0</v>
      </c>
      <c r="R107" s="204">
        <f>Személyzet!AH89</f>
        <v>0</v>
      </c>
      <c r="S107" s="204">
        <f>Személyzet!AI89</f>
        <v>0</v>
      </c>
      <c r="T107" s="204">
        <f>Személyzet!AJ89</f>
        <v>0</v>
      </c>
      <c r="U107" s="204">
        <f>Személyzet!AK89</f>
        <v>0</v>
      </c>
      <c r="V107" s="40"/>
    </row>
    <row r="108" spans="1:22" ht="12.75">
      <c r="A108" s="238"/>
      <c r="B108" s="203" t="s">
        <v>254</v>
      </c>
      <c r="C108" s="199">
        <v>32</v>
      </c>
      <c r="D108" s="201">
        <f t="shared" si="3"/>
        <v>0</v>
      </c>
      <c r="E108" s="201">
        <f t="shared" si="3"/>
        <v>0</v>
      </c>
      <c r="F108" s="204">
        <f>Személyzet!V90</f>
        <v>0</v>
      </c>
      <c r="G108" s="204">
        <f>Személyzet!W90</f>
        <v>0</v>
      </c>
      <c r="H108" s="204">
        <f>Személyzet!X90</f>
        <v>0</v>
      </c>
      <c r="I108" s="204">
        <f>Személyzet!Y90</f>
        <v>0</v>
      </c>
      <c r="J108" s="204">
        <f>Személyzet!Z90</f>
        <v>0</v>
      </c>
      <c r="K108" s="204">
        <f>Személyzet!AA90</f>
        <v>0</v>
      </c>
      <c r="L108" s="204">
        <f>Személyzet!AB90</f>
        <v>0</v>
      </c>
      <c r="M108" s="204">
        <f>Személyzet!AC90</f>
        <v>0</v>
      </c>
      <c r="N108" s="204">
        <f>Személyzet!AD90</f>
        <v>0</v>
      </c>
      <c r="O108" s="204">
        <f>Személyzet!AE90</f>
        <v>0</v>
      </c>
      <c r="P108" s="204">
        <f>Személyzet!AF90</f>
        <v>0</v>
      </c>
      <c r="Q108" s="204">
        <f>Személyzet!AG90</f>
        <v>0</v>
      </c>
      <c r="R108" s="204">
        <f>Személyzet!AH90</f>
        <v>0</v>
      </c>
      <c r="S108" s="204">
        <f>Személyzet!AI90</f>
        <v>0</v>
      </c>
      <c r="T108" s="204">
        <f>Személyzet!AJ90</f>
        <v>0</v>
      </c>
      <c r="U108" s="204">
        <f>Személyzet!AK90</f>
        <v>0</v>
      </c>
      <c r="V108" s="40"/>
    </row>
    <row r="109" spans="1:22" ht="25.5">
      <c r="A109" s="238"/>
      <c r="B109" s="203" t="s">
        <v>255</v>
      </c>
      <c r="C109" s="199">
        <v>33</v>
      </c>
      <c r="D109" s="201">
        <f t="shared" si="3"/>
        <v>0</v>
      </c>
      <c r="E109" s="201">
        <f t="shared" si="3"/>
        <v>0</v>
      </c>
      <c r="F109" s="204">
        <f>Személyzet!V91</f>
        <v>0</v>
      </c>
      <c r="G109" s="204">
        <f>Személyzet!W91</f>
        <v>0</v>
      </c>
      <c r="H109" s="204">
        <f>Személyzet!X91</f>
        <v>0</v>
      </c>
      <c r="I109" s="204">
        <f>Személyzet!Y91</f>
        <v>0</v>
      </c>
      <c r="J109" s="204">
        <f>Személyzet!Z91</f>
        <v>0</v>
      </c>
      <c r="K109" s="204">
        <f>Személyzet!AA91</f>
        <v>0</v>
      </c>
      <c r="L109" s="204">
        <f>Személyzet!AB91</f>
        <v>0</v>
      </c>
      <c r="M109" s="204">
        <f>Személyzet!AC91</f>
        <v>0</v>
      </c>
      <c r="N109" s="204">
        <f>Személyzet!AD91</f>
        <v>0</v>
      </c>
      <c r="O109" s="204">
        <f>Személyzet!AE91</f>
        <v>0</v>
      </c>
      <c r="P109" s="204">
        <f>Személyzet!AF91</f>
        <v>0</v>
      </c>
      <c r="Q109" s="204">
        <f>Személyzet!AG91</f>
        <v>0</v>
      </c>
      <c r="R109" s="204">
        <f>Személyzet!AH91</f>
        <v>0</v>
      </c>
      <c r="S109" s="204">
        <f>Személyzet!AI91</f>
        <v>0</v>
      </c>
      <c r="T109" s="204">
        <f>Személyzet!AJ91</f>
        <v>0</v>
      </c>
      <c r="U109" s="204">
        <f>Személyzet!AK91</f>
        <v>0</v>
      </c>
      <c r="V109" s="40"/>
    </row>
    <row r="110" spans="1:22" ht="12.75">
      <c r="A110" s="238"/>
      <c r="B110" s="203" t="s">
        <v>256</v>
      </c>
      <c r="C110" s="199">
        <v>34</v>
      </c>
      <c r="D110" s="201">
        <f t="shared" si="3"/>
        <v>0</v>
      </c>
      <c r="E110" s="201">
        <f t="shared" si="3"/>
        <v>0</v>
      </c>
      <c r="F110" s="204">
        <f>Személyzet!V92</f>
        <v>0</v>
      </c>
      <c r="G110" s="204">
        <f>Személyzet!W92</f>
        <v>0</v>
      </c>
      <c r="H110" s="204">
        <f>Személyzet!X92</f>
        <v>0</v>
      </c>
      <c r="I110" s="204">
        <f>Személyzet!Y92</f>
        <v>0</v>
      </c>
      <c r="J110" s="204">
        <f>Személyzet!Z92</f>
        <v>0</v>
      </c>
      <c r="K110" s="204">
        <f>Személyzet!AA92</f>
        <v>0</v>
      </c>
      <c r="L110" s="204">
        <f>Személyzet!AB92</f>
        <v>0</v>
      </c>
      <c r="M110" s="204">
        <f>Személyzet!AC92</f>
        <v>0</v>
      </c>
      <c r="N110" s="204">
        <f>Személyzet!AD92</f>
        <v>0</v>
      </c>
      <c r="O110" s="204">
        <f>Személyzet!AE92</f>
        <v>0</v>
      </c>
      <c r="P110" s="204">
        <f>Személyzet!AF92</f>
        <v>0</v>
      </c>
      <c r="Q110" s="204">
        <f>Személyzet!AG92</f>
        <v>0</v>
      </c>
      <c r="R110" s="204">
        <f>Személyzet!AH92</f>
        <v>0</v>
      </c>
      <c r="S110" s="204">
        <f>Személyzet!AI92</f>
        <v>0</v>
      </c>
      <c r="T110" s="204">
        <f>Személyzet!AJ92</f>
        <v>0</v>
      </c>
      <c r="U110" s="204">
        <f>Személyzet!AK92</f>
        <v>0</v>
      </c>
      <c r="V110" s="40"/>
    </row>
    <row r="111" spans="1:22" ht="12.75">
      <c r="A111" s="238"/>
      <c r="B111" s="203" t="s">
        <v>257</v>
      </c>
      <c r="C111" s="199">
        <v>35</v>
      </c>
      <c r="D111" s="201">
        <f t="shared" si="3"/>
        <v>0</v>
      </c>
      <c r="E111" s="201">
        <f t="shared" si="3"/>
        <v>0</v>
      </c>
      <c r="F111" s="204">
        <f>Személyzet!V93</f>
        <v>0</v>
      </c>
      <c r="G111" s="204">
        <f>Személyzet!W93</f>
        <v>0</v>
      </c>
      <c r="H111" s="204">
        <f>Személyzet!X93</f>
        <v>0</v>
      </c>
      <c r="I111" s="204">
        <f>Személyzet!Y93</f>
        <v>0</v>
      </c>
      <c r="J111" s="204">
        <f>Személyzet!Z93</f>
        <v>0</v>
      </c>
      <c r="K111" s="204">
        <f>Személyzet!AA93</f>
        <v>0</v>
      </c>
      <c r="L111" s="204">
        <f>Személyzet!AB93</f>
        <v>0</v>
      </c>
      <c r="M111" s="204">
        <f>Személyzet!AC93</f>
        <v>0</v>
      </c>
      <c r="N111" s="204">
        <f>Személyzet!AD93</f>
        <v>0</v>
      </c>
      <c r="O111" s="204">
        <f>Személyzet!AE93</f>
        <v>0</v>
      </c>
      <c r="P111" s="204">
        <f>Személyzet!AF93</f>
        <v>0</v>
      </c>
      <c r="Q111" s="204">
        <f>Személyzet!AG93</f>
        <v>0</v>
      </c>
      <c r="R111" s="204">
        <f>Személyzet!AH93</f>
        <v>0</v>
      </c>
      <c r="S111" s="204">
        <f>Személyzet!AI93</f>
        <v>0</v>
      </c>
      <c r="T111" s="204">
        <f>Személyzet!AJ93</f>
        <v>0</v>
      </c>
      <c r="U111" s="204">
        <f>Személyzet!AK93</f>
        <v>0</v>
      </c>
      <c r="V111" s="40"/>
    </row>
    <row r="112" spans="1:22" ht="12.75">
      <c r="A112" s="238"/>
      <c r="B112" s="203" t="s">
        <v>258</v>
      </c>
      <c r="C112" s="199">
        <v>36</v>
      </c>
      <c r="D112" s="201">
        <f t="shared" si="3"/>
        <v>0</v>
      </c>
      <c r="E112" s="201">
        <f t="shared" si="3"/>
        <v>0</v>
      </c>
      <c r="F112" s="204">
        <f>Személyzet!V94</f>
        <v>0</v>
      </c>
      <c r="G112" s="204">
        <f>Személyzet!W94</f>
        <v>0</v>
      </c>
      <c r="H112" s="204">
        <f>Személyzet!X94</f>
        <v>0</v>
      </c>
      <c r="I112" s="204">
        <f>Személyzet!Y94</f>
        <v>0</v>
      </c>
      <c r="J112" s="204">
        <f>Személyzet!Z94</f>
        <v>0</v>
      </c>
      <c r="K112" s="204">
        <f>Személyzet!AA94</f>
        <v>0</v>
      </c>
      <c r="L112" s="204">
        <f>Személyzet!AB94</f>
        <v>0</v>
      </c>
      <c r="M112" s="204">
        <f>Személyzet!AC94</f>
        <v>0</v>
      </c>
      <c r="N112" s="204">
        <f>Személyzet!AD94</f>
        <v>0</v>
      </c>
      <c r="O112" s="204">
        <f>Személyzet!AE94</f>
        <v>0</v>
      </c>
      <c r="P112" s="204">
        <f>Személyzet!AF94</f>
        <v>0</v>
      </c>
      <c r="Q112" s="204">
        <f>Személyzet!AG94</f>
        <v>0</v>
      </c>
      <c r="R112" s="204">
        <f>Személyzet!AH94</f>
        <v>0</v>
      </c>
      <c r="S112" s="204">
        <f>Személyzet!AI94</f>
        <v>0</v>
      </c>
      <c r="T112" s="204">
        <f>Személyzet!AJ94</f>
        <v>0</v>
      </c>
      <c r="U112" s="204">
        <f>Személyzet!AK94</f>
        <v>0</v>
      </c>
      <c r="V112" s="40"/>
    </row>
    <row r="113" spans="1:22" ht="25.5">
      <c r="A113" s="238"/>
      <c r="B113" s="203" t="s">
        <v>259</v>
      </c>
      <c r="C113" s="199">
        <v>37</v>
      </c>
      <c r="D113" s="201">
        <f t="shared" si="3"/>
        <v>0</v>
      </c>
      <c r="E113" s="201">
        <f t="shared" si="3"/>
        <v>0</v>
      </c>
      <c r="F113" s="204">
        <f>Személyzet!V95</f>
        <v>0</v>
      </c>
      <c r="G113" s="204">
        <f>Személyzet!W95</f>
        <v>0</v>
      </c>
      <c r="H113" s="204">
        <f>Személyzet!X95</f>
        <v>0</v>
      </c>
      <c r="I113" s="204">
        <f>Személyzet!Y95</f>
        <v>0</v>
      </c>
      <c r="J113" s="204">
        <f>Személyzet!Z95</f>
        <v>0</v>
      </c>
      <c r="K113" s="204">
        <f>Személyzet!AA95</f>
        <v>0</v>
      </c>
      <c r="L113" s="204">
        <f>Személyzet!AB95</f>
        <v>0</v>
      </c>
      <c r="M113" s="204">
        <f>Személyzet!AC95</f>
        <v>0</v>
      </c>
      <c r="N113" s="204">
        <f>Személyzet!AD95</f>
        <v>0</v>
      </c>
      <c r="O113" s="204">
        <f>Személyzet!AE95</f>
        <v>0</v>
      </c>
      <c r="P113" s="204">
        <f>Személyzet!AF95</f>
        <v>0</v>
      </c>
      <c r="Q113" s="204">
        <f>Személyzet!AG95</f>
        <v>0</v>
      </c>
      <c r="R113" s="204">
        <f>Személyzet!AH95</f>
        <v>0</v>
      </c>
      <c r="S113" s="204">
        <f>Személyzet!AI95</f>
        <v>0</v>
      </c>
      <c r="T113" s="204">
        <f>Személyzet!AJ95</f>
        <v>0</v>
      </c>
      <c r="U113" s="204">
        <f>Személyzet!AK95</f>
        <v>0</v>
      </c>
      <c r="V113" s="40"/>
    </row>
    <row r="114" spans="1:22" ht="12.75">
      <c r="A114" s="238"/>
      <c r="B114" s="203" t="s">
        <v>260</v>
      </c>
      <c r="C114" s="199">
        <v>38</v>
      </c>
      <c r="D114" s="201">
        <f t="shared" si="3"/>
        <v>0</v>
      </c>
      <c r="E114" s="201">
        <f t="shared" si="3"/>
        <v>0</v>
      </c>
      <c r="F114" s="204">
        <f>Személyzet!V96</f>
        <v>0</v>
      </c>
      <c r="G114" s="204">
        <f>Személyzet!W96</f>
        <v>0</v>
      </c>
      <c r="H114" s="204">
        <f>Személyzet!X96</f>
        <v>0</v>
      </c>
      <c r="I114" s="204">
        <f>Személyzet!Y96</f>
        <v>0</v>
      </c>
      <c r="J114" s="204">
        <f>Személyzet!Z96</f>
        <v>0</v>
      </c>
      <c r="K114" s="204">
        <f>Személyzet!AA96</f>
        <v>0</v>
      </c>
      <c r="L114" s="204">
        <f>Személyzet!AB96</f>
        <v>0</v>
      </c>
      <c r="M114" s="204">
        <f>Személyzet!AC96</f>
        <v>0</v>
      </c>
      <c r="N114" s="204">
        <f>Személyzet!AD96</f>
        <v>0</v>
      </c>
      <c r="O114" s="204">
        <f>Személyzet!AE96</f>
        <v>0</v>
      </c>
      <c r="P114" s="204">
        <f>Személyzet!AF96</f>
        <v>0</v>
      </c>
      <c r="Q114" s="204">
        <f>Személyzet!AG96</f>
        <v>0</v>
      </c>
      <c r="R114" s="204">
        <f>Személyzet!AH96</f>
        <v>0</v>
      </c>
      <c r="S114" s="204">
        <f>Személyzet!AI96</f>
        <v>0</v>
      </c>
      <c r="T114" s="204">
        <f>Személyzet!AJ96</f>
        <v>0</v>
      </c>
      <c r="U114" s="204">
        <f>Személyzet!AK96</f>
        <v>0</v>
      </c>
      <c r="V114" s="40"/>
    </row>
    <row r="115" spans="1:22" ht="25.5">
      <c r="A115" s="238"/>
      <c r="B115" s="203" t="s">
        <v>261</v>
      </c>
      <c r="C115" s="199">
        <v>39</v>
      </c>
      <c r="D115" s="201">
        <f t="shared" si="3"/>
        <v>0</v>
      </c>
      <c r="E115" s="201">
        <f t="shared" si="3"/>
        <v>0</v>
      </c>
      <c r="F115" s="204">
        <f>Személyzet!V97</f>
        <v>0</v>
      </c>
      <c r="G115" s="204">
        <f>Személyzet!W97</f>
        <v>0</v>
      </c>
      <c r="H115" s="204">
        <f>Személyzet!X97</f>
        <v>0</v>
      </c>
      <c r="I115" s="204">
        <f>Személyzet!Y97</f>
        <v>0</v>
      </c>
      <c r="J115" s="204">
        <f>Személyzet!Z97</f>
        <v>0</v>
      </c>
      <c r="K115" s="204">
        <f>Személyzet!AA97</f>
        <v>0</v>
      </c>
      <c r="L115" s="204">
        <f>Személyzet!AB97</f>
        <v>0</v>
      </c>
      <c r="M115" s="204">
        <f>Személyzet!AC97</f>
        <v>0</v>
      </c>
      <c r="N115" s="204">
        <f>Személyzet!AD97</f>
        <v>0</v>
      </c>
      <c r="O115" s="204">
        <f>Személyzet!AE97</f>
        <v>0</v>
      </c>
      <c r="P115" s="204">
        <f>Személyzet!AF97</f>
        <v>0</v>
      </c>
      <c r="Q115" s="204">
        <f>Személyzet!AG97</f>
        <v>0</v>
      </c>
      <c r="R115" s="204">
        <f>Személyzet!AH97</f>
        <v>0</v>
      </c>
      <c r="S115" s="204">
        <f>Személyzet!AI97</f>
        <v>0</v>
      </c>
      <c r="T115" s="204">
        <f>Személyzet!AJ97</f>
        <v>0</v>
      </c>
      <c r="U115" s="204">
        <f>Személyzet!AK97</f>
        <v>0</v>
      </c>
      <c r="V115" s="40"/>
    </row>
    <row r="116" spans="1:22" ht="12.75">
      <c r="A116" s="238"/>
      <c r="B116" s="203" t="s">
        <v>262</v>
      </c>
      <c r="C116" s="199">
        <v>40</v>
      </c>
      <c r="D116" s="201">
        <f t="shared" si="3"/>
        <v>0</v>
      </c>
      <c r="E116" s="201">
        <f t="shared" si="3"/>
        <v>0</v>
      </c>
      <c r="F116" s="204">
        <f>Személyzet!V98</f>
        <v>0</v>
      </c>
      <c r="G116" s="204">
        <f>Személyzet!W98</f>
        <v>0</v>
      </c>
      <c r="H116" s="204">
        <f>Személyzet!X98</f>
        <v>0</v>
      </c>
      <c r="I116" s="204">
        <f>Személyzet!Y98</f>
        <v>0</v>
      </c>
      <c r="J116" s="204">
        <f>Személyzet!Z98</f>
        <v>0</v>
      </c>
      <c r="K116" s="204">
        <f>Személyzet!AA98</f>
        <v>0</v>
      </c>
      <c r="L116" s="204">
        <f>Személyzet!AB98</f>
        <v>0</v>
      </c>
      <c r="M116" s="204">
        <f>Személyzet!AC98</f>
        <v>0</v>
      </c>
      <c r="N116" s="204">
        <f>Személyzet!AD98</f>
        <v>0</v>
      </c>
      <c r="O116" s="204">
        <f>Személyzet!AE98</f>
        <v>0</v>
      </c>
      <c r="P116" s="204">
        <f>Személyzet!AF98</f>
        <v>0</v>
      </c>
      <c r="Q116" s="204">
        <f>Személyzet!AG98</f>
        <v>0</v>
      </c>
      <c r="R116" s="204">
        <f>Személyzet!AH98</f>
        <v>0</v>
      </c>
      <c r="S116" s="204">
        <f>Személyzet!AI98</f>
        <v>0</v>
      </c>
      <c r="T116" s="204">
        <f>Személyzet!AJ98</f>
        <v>0</v>
      </c>
      <c r="U116" s="204">
        <f>Személyzet!AK98</f>
        <v>0</v>
      </c>
      <c r="V116" s="40"/>
    </row>
    <row r="117" spans="1:22" ht="12.75">
      <c r="A117" s="238"/>
      <c r="B117" s="203" t="s">
        <v>263</v>
      </c>
      <c r="C117" s="199">
        <v>41</v>
      </c>
      <c r="D117" s="201">
        <f t="shared" si="3"/>
        <v>0</v>
      </c>
      <c r="E117" s="201">
        <f t="shared" si="3"/>
        <v>0</v>
      </c>
      <c r="F117" s="204">
        <f>Személyzet!V99</f>
        <v>0</v>
      </c>
      <c r="G117" s="204">
        <f>Személyzet!W99</f>
        <v>0</v>
      </c>
      <c r="H117" s="204">
        <f>Személyzet!X99</f>
        <v>0</v>
      </c>
      <c r="I117" s="204">
        <f>Személyzet!Y99</f>
        <v>0</v>
      </c>
      <c r="J117" s="204">
        <f>Személyzet!Z99</f>
        <v>0</v>
      </c>
      <c r="K117" s="204">
        <f>Személyzet!AA99</f>
        <v>0</v>
      </c>
      <c r="L117" s="204">
        <f>Személyzet!AB99</f>
        <v>0</v>
      </c>
      <c r="M117" s="204">
        <f>Személyzet!AC99</f>
        <v>0</v>
      </c>
      <c r="N117" s="204">
        <f>Személyzet!AD99</f>
        <v>0</v>
      </c>
      <c r="O117" s="204">
        <f>Személyzet!AE99</f>
        <v>0</v>
      </c>
      <c r="P117" s="204">
        <f>Személyzet!AF99</f>
        <v>0</v>
      </c>
      <c r="Q117" s="204">
        <f>Személyzet!AG99</f>
        <v>0</v>
      </c>
      <c r="R117" s="204">
        <f>Személyzet!AH99</f>
        <v>0</v>
      </c>
      <c r="S117" s="204">
        <f>Személyzet!AI99</f>
        <v>0</v>
      </c>
      <c r="T117" s="204">
        <f>Személyzet!AJ99</f>
        <v>0</v>
      </c>
      <c r="U117" s="204">
        <f>Személyzet!AK99</f>
        <v>0</v>
      </c>
      <c r="V117" s="40"/>
    </row>
    <row r="118" spans="1:22" ht="12.75">
      <c r="A118" s="238"/>
      <c r="B118" s="203" t="s">
        <v>264</v>
      </c>
      <c r="C118" s="199">
        <v>42</v>
      </c>
      <c r="D118" s="201">
        <f t="shared" si="3"/>
        <v>0</v>
      </c>
      <c r="E118" s="201">
        <f t="shared" si="3"/>
        <v>0</v>
      </c>
      <c r="F118" s="204">
        <f>Személyzet!V100</f>
        <v>0</v>
      </c>
      <c r="G118" s="204">
        <f>Személyzet!W100</f>
        <v>0</v>
      </c>
      <c r="H118" s="204">
        <f>Személyzet!X100</f>
        <v>0</v>
      </c>
      <c r="I118" s="204">
        <f>Személyzet!Y100</f>
        <v>0</v>
      </c>
      <c r="J118" s="204">
        <f>Személyzet!Z100</f>
        <v>0</v>
      </c>
      <c r="K118" s="204">
        <f>Személyzet!AA100</f>
        <v>0</v>
      </c>
      <c r="L118" s="204">
        <f>Személyzet!AB100</f>
        <v>0</v>
      </c>
      <c r="M118" s="204">
        <f>Személyzet!AC100</f>
        <v>0</v>
      </c>
      <c r="N118" s="204">
        <f>Személyzet!AD100</f>
        <v>0</v>
      </c>
      <c r="O118" s="204">
        <f>Személyzet!AE100</f>
        <v>0</v>
      </c>
      <c r="P118" s="204">
        <f>Személyzet!AF100</f>
        <v>0</v>
      </c>
      <c r="Q118" s="204">
        <f>Személyzet!AG100</f>
        <v>0</v>
      </c>
      <c r="R118" s="204">
        <f>Személyzet!AH100</f>
        <v>0</v>
      </c>
      <c r="S118" s="204">
        <f>Személyzet!AI100</f>
        <v>0</v>
      </c>
      <c r="T118" s="204">
        <f>Személyzet!AJ100</f>
        <v>0</v>
      </c>
      <c r="U118" s="204">
        <f>Személyzet!AK100</f>
        <v>0</v>
      </c>
      <c r="V118" s="40"/>
    </row>
    <row r="119" spans="1:22" ht="12.75">
      <c r="A119" s="238"/>
      <c r="B119" s="203" t="s">
        <v>265</v>
      </c>
      <c r="C119" s="199">
        <v>43</v>
      </c>
      <c r="D119" s="201">
        <f t="shared" si="3"/>
        <v>0</v>
      </c>
      <c r="E119" s="201">
        <f t="shared" si="3"/>
        <v>0</v>
      </c>
      <c r="F119" s="204">
        <f>Személyzet!V101</f>
        <v>0</v>
      </c>
      <c r="G119" s="204">
        <f>Személyzet!W101</f>
        <v>0</v>
      </c>
      <c r="H119" s="204">
        <f>Személyzet!X101</f>
        <v>0</v>
      </c>
      <c r="I119" s="204">
        <f>Személyzet!Y101</f>
        <v>0</v>
      </c>
      <c r="J119" s="204">
        <f>Személyzet!Z101</f>
        <v>0</v>
      </c>
      <c r="K119" s="204">
        <f>Személyzet!AA101</f>
        <v>0</v>
      </c>
      <c r="L119" s="204">
        <f>Személyzet!AB101</f>
        <v>0</v>
      </c>
      <c r="M119" s="204">
        <f>Személyzet!AC101</f>
        <v>0</v>
      </c>
      <c r="N119" s="204">
        <f>Személyzet!AD101</f>
        <v>0</v>
      </c>
      <c r="O119" s="204">
        <f>Személyzet!AE101</f>
        <v>0</v>
      </c>
      <c r="P119" s="204">
        <f>Személyzet!AF101</f>
        <v>0</v>
      </c>
      <c r="Q119" s="204">
        <f>Személyzet!AG101</f>
        <v>0</v>
      </c>
      <c r="R119" s="204">
        <f>Személyzet!AH101</f>
        <v>0</v>
      </c>
      <c r="S119" s="204">
        <f>Személyzet!AI101</f>
        <v>0</v>
      </c>
      <c r="T119" s="204">
        <f>Személyzet!AJ101</f>
        <v>0</v>
      </c>
      <c r="U119" s="204">
        <f>Személyzet!AK101</f>
        <v>0</v>
      </c>
      <c r="V119" s="40"/>
    </row>
    <row r="120" spans="1:22" ht="12.75">
      <c r="A120" s="238"/>
      <c r="B120" s="203" t="s">
        <v>266</v>
      </c>
      <c r="C120" s="199">
        <v>44</v>
      </c>
      <c r="D120" s="201">
        <f t="shared" si="3"/>
        <v>0</v>
      </c>
      <c r="E120" s="201">
        <f t="shared" si="3"/>
        <v>0</v>
      </c>
      <c r="F120" s="204">
        <f>Személyzet!V102</f>
        <v>0</v>
      </c>
      <c r="G120" s="204">
        <f>Személyzet!W102</f>
        <v>0</v>
      </c>
      <c r="H120" s="204">
        <f>Személyzet!X102</f>
        <v>0</v>
      </c>
      <c r="I120" s="204">
        <f>Személyzet!Y102</f>
        <v>0</v>
      </c>
      <c r="J120" s="204">
        <f>Személyzet!Z102</f>
        <v>0</v>
      </c>
      <c r="K120" s="204">
        <f>Személyzet!AA102</f>
        <v>0</v>
      </c>
      <c r="L120" s="204">
        <f>Személyzet!AB102</f>
        <v>0</v>
      </c>
      <c r="M120" s="204">
        <f>Személyzet!AC102</f>
        <v>0</v>
      </c>
      <c r="N120" s="204">
        <f>Személyzet!AD102</f>
        <v>0</v>
      </c>
      <c r="O120" s="204">
        <f>Személyzet!AE102</f>
        <v>0</v>
      </c>
      <c r="P120" s="204">
        <f>Személyzet!AF102</f>
        <v>0</v>
      </c>
      <c r="Q120" s="204">
        <f>Személyzet!AG102</f>
        <v>0</v>
      </c>
      <c r="R120" s="204">
        <f>Személyzet!AH102</f>
        <v>0</v>
      </c>
      <c r="S120" s="204">
        <f>Személyzet!AI102</f>
        <v>0</v>
      </c>
      <c r="T120" s="204">
        <f>Személyzet!AJ102</f>
        <v>0</v>
      </c>
      <c r="U120" s="204">
        <f>Személyzet!AK102</f>
        <v>0</v>
      </c>
      <c r="V120" s="40"/>
    </row>
    <row r="121" spans="1:22" ht="12.75">
      <c r="A121" s="238"/>
      <c r="B121" s="203" t="s">
        <v>267</v>
      </c>
      <c r="C121" s="199">
        <v>45</v>
      </c>
      <c r="D121" s="201">
        <f t="shared" si="3"/>
        <v>0</v>
      </c>
      <c r="E121" s="201">
        <f t="shared" si="3"/>
        <v>0</v>
      </c>
      <c r="F121" s="204">
        <f>Személyzet!V103</f>
        <v>0</v>
      </c>
      <c r="G121" s="204">
        <f>Személyzet!W103</f>
        <v>0</v>
      </c>
      <c r="H121" s="204">
        <f>Személyzet!X103</f>
        <v>0</v>
      </c>
      <c r="I121" s="204">
        <f>Személyzet!Y103</f>
        <v>0</v>
      </c>
      <c r="J121" s="204">
        <f>Személyzet!Z103</f>
        <v>0</v>
      </c>
      <c r="K121" s="204">
        <f>Személyzet!AA103</f>
        <v>0</v>
      </c>
      <c r="L121" s="204">
        <f>Személyzet!AB103</f>
        <v>0</v>
      </c>
      <c r="M121" s="204">
        <f>Személyzet!AC103</f>
        <v>0</v>
      </c>
      <c r="N121" s="204">
        <f>Személyzet!AD103</f>
        <v>0</v>
      </c>
      <c r="O121" s="204">
        <f>Személyzet!AE103</f>
        <v>0</v>
      </c>
      <c r="P121" s="204">
        <f>Személyzet!AF103</f>
        <v>0</v>
      </c>
      <c r="Q121" s="204">
        <f>Személyzet!AG103</f>
        <v>0</v>
      </c>
      <c r="R121" s="204">
        <f>Személyzet!AH103</f>
        <v>0</v>
      </c>
      <c r="S121" s="204">
        <f>Személyzet!AI103</f>
        <v>0</v>
      </c>
      <c r="T121" s="204">
        <f>Személyzet!AJ103</f>
        <v>0</v>
      </c>
      <c r="U121" s="204">
        <f>Személyzet!AK103</f>
        <v>0</v>
      </c>
      <c r="V121" s="40"/>
    </row>
    <row r="122" spans="1:22" ht="12.75">
      <c r="A122" s="238"/>
      <c r="B122" s="203" t="s">
        <v>268</v>
      </c>
      <c r="C122" s="199">
        <v>46</v>
      </c>
      <c r="D122" s="201">
        <f t="shared" si="3"/>
        <v>0</v>
      </c>
      <c r="E122" s="201">
        <f t="shared" si="3"/>
        <v>0</v>
      </c>
      <c r="F122" s="204">
        <f>Személyzet!V104</f>
        <v>0</v>
      </c>
      <c r="G122" s="204">
        <f>Személyzet!W104</f>
        <v>0</v>
      </c>
      <c r="H122" s="204">
        <f>Személyzet!X104</f>
        <v>0</v>
      </c>
      <c r="I122" s="204">
        <f>Személyzet!Y104</f>
        <v>0</v>
      </c>
      <c r="J122" s="204">
        <f>Személyzet!Z104</f>
        <v>0</v>
      </c>
      <c r="K122" s="204">
        <f>Személyzet!AA104</f>
        <v>0</v>
      </c>
      <c r="L122" s="204">
        <f>Személyzet!AB104</f>
        <v>0</v>
      </c>
      <c r="M122" s="204">
        <f>Személyzet!AC104</f>
        <v>0</v>
      </c>
      <c r="N122" s="204">
        <f>Személyzet!AD104</f>
        <v>0</v>
      </c>
      <c r="O122" s="204">
        <f>Személyzet!AE104</f>
        <v>0</v>
      </c>
      <c r="P122" s="204">
        <f>Személyzet!AF104</f>
        <v>0</v>
      </c>
      <c r="Q122" s="204">
        <f>Személyzet!AG104</f>
        <v>0</v>
      </c>
      <c r="R122" s="204">
        <f>Személyzet!AH104</f>
        <v>0</v>
      </c>
      <c r="S122" s="204">
        <f>Személyzet!AI104</f>
        <v>0</v>
      </c>
      <c r="T122" s="204">
        <f>Személyzet!AJ104</f>
        <v>0</v>
      </c>
      <c r="U122" s="204">
        <f>Személyzet!AK104</f>
        <v>0</v>
      </c>
      <c r="V122" s="40"/>
    </row>
    <row r="123" spans="1:22" ht="12.75">
      <c r="A123" s="238"/>
      <c r="B123" s="203" t="s">
        <v>269</v>
      </c>
      <c r="C123" s="199">
        <v>47</v>
      </c>
      <c r="D123" s="201">
        <f t="shared" si="3"/>
        <v>0</v>
      </c>
      <c r="E123" s="201">
        <f t="shared" si="3"/>
        <v>0</v>
      </c>
      <c r="F123" s="204">
        <f>Személyzet!V105</f>
        <v>0</v>
      </c>
      <c r="G123" s="204">
        <f>Személyzet!W105</f>
        <v>0</v>
      </c>
      <c r="H123" s="204">
        <f>Személyzet!X105</f>
        <v>0</v>
      </c>
      <c r="I123" s="204">
        <f>Személyzet!Y105</f>
        <v>0</v>
      </c>
      <c r="J123" s="204">
        <f>Személyzet!Z105</f>
        <v>0</v>
      </c>
      <c r="K123" s="204">
        <f>Személyzet!AA105</f>
        <v>0</v>
      </c>
      <c r="L123" s="204">
        <f>Személyzet!AB105</f>
        <v>0</v>
      </c>
      <c r="M123" s="204">
        <f>Személyzet!AC105</f>
        <v>0</v>
      </c>
      <c r="N123" s="204">
        <f>Személyzet!AD105</f>
        <v>0</v>
      </c>
      <c r="O123" s="204">
        <f>Személyzet!AE105</f>
        <v>0</v>
      </c>
      <c r="P123" s="204">
        <f>Személyzet!AF105</f>
        <v>0</v>
      </c>
      <c r="Q123" s="204">
        <f>Személyzet!AG105</f>
        <v>0</v>
      </c>
      <c r="R123" s="204">
        <f>Személyzet!AH105</f>
        <v>0</v>
      </c>
      <c r="S123" s="204">
        <f>Személyzet!AI105</f>
        <v>0</v>
      </c>
      <c r="T123" s="204">
        <f>Személyzet!AJ105</f>
        <v>0</v>
      </c>
      <c r="U123" s="204">
        <f>Személyzet!AK105</f>
        <v>0</v>
      </c>
      <c r="V123" s="40"/>
    </row>
    <row r="124" spans="1:22" ht="12.75">
      <c r="A124" s="238"/>
      <c r="B124" s="203" t="s">
        <v>270</v>
      </c>
      <c r="C124" s="199">
        <v>48</v>
      </c>
      <c r="D124" s="201">
        <f t="shared" si="3"/>
        <v>0</v>
      </c>
      <c r="E124" s="201">
        <f t="shared" si="3"/>
        <v>0</v>
      </c>
      <c r="F124" s="204">
        <f>Személyzet!V106</f>
        <v>0</v>
      </c>
      <c r="G124" s="204">
        <f>Személyzet!W106</f>
        <v>0</v>
      </c>
      <c r="H124" s="204">
        <f>Személyzet!X106</f>
        <v>0</v>
      </c>
      <c r="I124" s="204">
        <f>Személyzet!Y106</f>
        <v>0</v>
      </c>
      <c r="J124" s="204">
        <f>Személyzet!Z106</f>
        <v>0</v>
      </c>
      <c r="K124" s="204">
        <f>Személyzet!AA106</f>
        <v>0</v>
      </c>
      <c r="L124" s="204">
        <f>Személyzet!AB106</f>
        <v>0</v>
      </c>
      <c r="M124" s="204">
        <f>Személyzet!AC106</f>
        <v>0</v>
      </c>
      <c r="N124" s="204">
        <f>Személyzet!AD106</f>
        <v>0</v>
      </c>
      <c r="O124" s="204">
        <f>Személyzet!AE106</f>
        <v>0</v>
      </c>
      <c r="P124" s="204">
        <f>Személyzet!AF106</f>
        <v>0</v>
      </c>
      <c r="Q124" s="204">
        <f>Személyzet!AG106</f>
        <v>0</v>
      </c>
      <c r="R124" s="204">
        <f>Személyzet!AH106</f>
        <v>0</v>
      </c>
      <c r="S124" s="204">
        <f>Személyzet!AI106</f>
        <v>0</v>
      </c>
      <c r="T124" s="204">
        <f>Személyzet!AJ106</f>
        <v>0</v>
      </c>
      <c r="U124" s="204">
        <f>Személyzet!AK106</f>
        <v>0</v>
      </c>
      <c r="V124" s="40"/>
    </row>
    <row r="125" spans="1:22" ht="12.75">
      <c r="A125" s="238"/>
      <c r="B125" s="203" t="s">
        <v>271</v>
      </c>
      <c r="C125" s="199">
        <v>49</v>
      </c>
      <c r="D125" s="201">
        <f t="shared" si="3"/>
        <v>0</v>
      </c>
      <c r="E125" s="201">
        <f t="shared" si="3"/>
        <v>0</v>
      </c>
      <c r="F125" s="204">
        <f>Személyzet!V107</f>
        <v>0</v>
      </c>
      <c r="G125" s="204">
        <f>Személyzet!W107</f>
        <v>0</v>
      </c>
      <c r="H125" s="204">
        <f>Személyzet!X107</f>
        <v>0</v>
      </c>
      <c r="I125" s="204">
        <f>Személyzet!Y107</f>
        <v>0</v>
      </c>
      <c r="J125" s="204">
        <f>Személyzet!Z107</f>
        <v>0</v>
      </c>
      <c r="K125" s="204">
        <f>Személyzet!AA107</f>
        <v>0</v>
      </c>
      <c r="L125" s="204">
        <f>Személyzet!AB107</f>
        <v>0</v>
      </c>
      <c r="M125" s="204">
        <f>Személyzet!AC107</f>
        <v>0</v>
      </c>
      <c r="N125" s="204">
        <f>Személyzet!AD107</f>
        <v>0</v>
      </c>
      <c r="O125" s="204">
        <f>Személyzet!AE107</f>
        <v>0</v>
      </c>
      <c r="P125" s="204">
        <f>Személyzet!AF107</f>
        <v>0</v>
      </c>
      <c r="Q125" s="204">
        <f>Személyzet!AG107</f>
        <v>0</v>
      </c>
      <c r="R125" s="204">
        <f>Személyzet!AH107</f>
        <v>0</v>
      </c>
      <c r="S125" s="204">
        <f>Személyzet!AI107</f>
        <v>0</v>
      </c>
      <c r="T125" s="204">
        <f>Személyzet!AJ107</f>
        <v>0</v>
      </c>
      <c r="U125" s="204">
        <f>Személyzet!AK107</f>
        <v>0</v>
      </c>
      <c r="V125" s="40"/>
    </row>
    <row r="126" spans="1:22" ht="12.75">
      <c r="A126" s="238"/>
      <c r="B126" s="203" t="s">
        <v>272</v>
      </c>
      <c r="C126" s="199">
        <v>50</v>
      </c>
      <c r="D126" s="201">
        <f t="shared" si="3"/>
        <v>0</v>
      </c>
      <c r="E126" s="201">
        <f t="shared" si="3"/>
        <v>0</v>
      </c>
      <c r="F126" s="204">
        <f>Személyzet!V108</f>
        <v>0</v>
      </c>
      <c r="G126" s="204">
        <f>Személyzet!W108</f>
        <v>0</v>
      </c>
      <c r="H126" s="204">
        <f>Személyzet!X108</f>
        <v>0</v>
      </c>
      <c r="I126" s="204">
        <f>Személyzet!Y108</f>
        <v>0</v>
      </c>
      <c r="J126" s="204">
        <f>Személyzet!Z108</f>
        <v>0</v>
      </c>
      <c r="K126" s="204">
        <f>Személyzet!AA108</f>
        <v>0</v>
      </c>
      <c r="L126" s="204">
        <f>Személyzet!AB108</f>
        <v>0</v>
      </c>
      <c r="M126" s="204">
        <f>Személyzet!AC108</f>
        <v>0</v>
      </c>
      <c r="N126" s="204">
        <f>Személyzet!AD108</f>
        <v>0</v>
      </c>
      <c r="O126" s="204">
        <f>Személyzet!AE108</f>
        <v>0</v>
      </c>
      <c r="P126" s="204">
        <f>Személyzet!AF108</f>
        <v>0</v>
      </c>
      <c r="Q126" s="204">
        <f>Személyzet!AG108</f>
        <v>0</v>
      </c>
      <c r="R126" s="204">
        <f>Személyzet!AH108</f>
        <v>0</v>
      </c>
      <c r="S126" s="204">
        <f>Személyzet!AI108</f>
        <v>0</v>
      </c>
      <c r="T126" s="204">
        <f>Személyzet!AJ108</f>
        <v>0</v>
      </c>
      <c r="U126" s="204">
        <f>Személyzet!AK108</f>
        <v>0</v>
      </c>
      <c r="V126" s="40"/>
    </row>
    <row r="127" spans="1:22" ht="12.75">
      <c r="A127" s="238"/>
      <c r="B127" s="203" t="s">
        <v>273</v>
      </c>
      <c r="C127" s="199">
        <v>51</v>
      </c>
      <c r="D127" s="201">
        <f t="shared" si="3"/>
        <v>0</v>
      </c>
      <c r="E127" s="201">
        <f t="shared" si="3"/>
        <v>0</v>
      </c>
      <c r="F127" s="204">
        <f>Személyzet!V109</f>
        <v>0</v>
      </c>
      <c r="G127" s="204">
        <f>Személyzet!W109</f>
        <v>0</v>
      </c>
      <c r="H127" s="204">
        <f>Személyzet!X109</f>
        <v>0</v>
      </c>
      <c r="I127" s="204">
        <f>Személyzet!Y109</f>
        <v>0</v>
      </c>
      <c r="J127" s="204">
        <f>Személyzet!Z109</f>
        <v>0</v>
      </c>
      <c r="K127" s="204">
        <f>Személyzet!AA109</f>
        <v>0</v>
      </c>
      <c r="L127" s="204">
        <f>Személyzet!AB109</f>
        <v>0</v>
      </c>
      <c r="M127" s="204">
        <f>Személyzet!AC109</f>
        <v>0</v>
      </c>
      <c r="N127" s="204">
        <f>Személyzet!AD109</f>
        <v>0</v>
      </c>
      <c r="O127" s="204">
        <f>Személyzet!AE109</f>
        <v>0</v>
      </c>
      <c r="P127" s="204">
        <f>Személyzet!AF109</f>
        <v>0</v>
      </c>
      <c r="Q127" s="204">
        <f>Személyzet!AG109</f>
        <v>0</v>
      </c>
      <c r="R127" s="204">
        <f>Személyzet!AH109</f>
        <v>0</v>
      </c>
      <c r="S127" s="204">
        <f>Személyzet!AI109</f>
        <v>0</v>
      </c>
      <c r="T127" s="204">
        <f>Személyzet!AJ109</f>
        <v>0</v>
      </c>
      <c r="U127" s="204">
        <f>Személyzet!AK109</f>
        <v>0</v>
      </c>
      <c r="V127" s="40"/>
    </row>
    <row r="128" spans="1:22" ht="12.75">
      <c r="A128" s="238"/>
      <c r="B128" s="203" t="s">
        <v>274</v>
      </c>
      <c r="C128" s="199">
        <v>52</v>
      </c>
      <c r="D128" s="201">
        <f t="shared" si="3"/>
        <v>0</v>
      </c>
      <c r="E128" s="201">
        <f t="shared" si="3"/>
        <v>0</v>
      </c>
      <c r="F128" s="204">
        <f>Személyzet!V110</f>
        <v>0</v>
      </c>
      <c r="G128" s="204">
        <f>Személyzet!W110</f>
        <v>0</v>
      </c>
      <c r="H128" s="204">
        <f>Személyzet!X110</f>
        <v>0</v>
      </c>
      <c r="I128" s="204">
        <f>Személyzet!Y110</f>
        <v>0</v>
      </c>
      <c r="J128" s="204">
        <f>Személyzet!Z110</f>
        <v>0</v>
      </c>
      <c r="K128" s="204">
        <f>Személyzet!AA110</f>
        <v>0</v>
      </c>
      <c r="L128" s="204">
        <f>Személyzet!AB110</f>
        <v>0</v>
      </c>
      <c r="M128" s="204">
        <f>Személyzet!AC110</f>
        <v>0</v>
      </c>
      <c r="N128" s="204">
        <f>Személyzet!AD110</f>
        <v>0</v>
      </c>
      <c r="O128" s="204">
        <f>Személyzet!AE110</f>
        <v>0</v>
      </c>
      <c r="P128" s="204">
        <f>Személyzet!AF110</f>
        <v>0</v>
      </c>
      <c r="Q128" s="204">
        <f>Személyzet!AG110</f>
        <v>0</v>
      </c>
      <c r="R128" s="204">
        <f>Személyzet!AH110</f>
        <v>0</v>
      </c>
      <c r="S128" s="204">
        <f>Személyzet!AI110</f>
        <v>0</v>
      </c>
      <c r="T128" s="204">
        <f>Személyzet!AJ110</f>
        <v>0</v>
      </c>
      <c r="U128" s="204">
        <f>Személyzet!AK110</f>
        <v>0</v>
      </c>
      <c r="V128" s="40"/>
    </row>
    <row r="129" spans="1:22" ht="12.75">
      <c r="A129" s="238"/>
      <c r="B129" s="203" t="s">
        <v>275</v>
      </c>
      <c r="C129" s="199">
        <v>53</v>
      </c>
      <c r="D129" s="201">
        <f t="shared" si="3"/>
        <v>0</v>
      </c>
      <c r="E129" s="201">
        <f t="shared" si="3"/>
        <v>0</v>
      </c>
      <c r="F129" s="204">
        <f>Személyzet!V111</f>
        <v>0</v>
      </c>
      <c r="G129" s="204">
        <f>Személyzet!W111</f>
        <v>0</v>
      </c>
      <c r="H129" s="204">
        <f>Személyzet!X111</f>
        <v>0</v>
      </c>
      <c r="I129" s="204">
        <f>Személyzet!Y111</f>
        <v>0</v>
      </c>
      <c r="J129" s="204">
        <f>Személyzet!Z111</f>
        <v>0</v>
      </c>
      <c r="K129" s="204">
        <f>Személyzet!AA111</f>
        <v>0</v>
      </c>
      <c r="L129" s="204">
        <f>Személyzet!AB111</f>
        <v>0</v>
      </c>
      <c r="M129" s="204">
        <f>Személyzet!AC111</f>
        <v>0</v>
      </c>
      <c r="N129" s="204">
        <f>Személyzet!AD111</f>
        <v>0</v>
      </c>
      <c r="O129" s="204">
        <f>Személyzet!AE111</f>
        <v>0</v>
      </c>
      <c r="P129" s="204">
        <f>Személyzet!AF111</f>
        <v>0</v>
      </c>
      <c r="Q129" s="204">
        <f>Személyzet!AG111</f>
        <v>0</v>
      </c>
      <c r="R129" s="204">
        <f>Személyzet!AH111</f>
        <v>0</v>
      </c>
      <c r="S129" s="204">
        <f>Személyzet!AI111</f>
        <v>0</v>
      </c>
      <c r="T129" s="204">
        <f>Személyzet!AJ111</f>
        <v>0</v>
      </c>
      <c r="U129" s="204">
        <f>Személyzet!AK111</f>
        <v>0</v>
      </c>
      <c r="V129" s="40"/>
    </row>
    <row r="130" spans="1:22" ht="12.75">
      <c r="A130" s="238"/>
      <c r="B130" s="203" t="s">
        <v>276</v>
      </c>
      <c r="C130" s="199">
        <v>54</v>
      </c>
      <c r="D130" s="201">
        <f t="shared" si="3"/>
        <v>0</v>
      </c>
      <c r="E130" s="201">
        <f t="shared" si="3"/>
        <v>0</v>
      </c>
      <c r="F130" s="204">
        <f>Személyzet!V112</f>
        <v>0</v>
      </c>
      <c r="G130" s="204">
        <f>Személyzet!W112</f>
        <v>0</v>
      </c>
      <c r="H130" s="204">
        <f>Személyzet!X112</f>
        <v>0</v>
      </c>
      <c r="I130" s="204">
        <f>Személyzet!Y112</f>
        <v>0</v>
      </c>
      <c r="J130" s="204">
        <f>Személyzet!Z112</f>
        <v>0</v>
      </c>
      <c r="K130" s="204">
        <f>Személyzet!AA112</f>
        <v>0</v>
      </c>
      <c r="L130" s="204">
        <f>Személyzet!AB112</f>
        <v>0</v>
      </c>
      <c r="M130" s="204">
        <f>Személyzet!AC112</f>
        <v>0</v>
      </c>
      <c r="N130" s="204">
        <f>Személyzet!AD112</f>
        <v>0</v>
      </c>
      <c r="O130" s="204">
        <f>Személyzet!AE112</f>
        <v>0</v>
      </c>
      <c r="P130" s="204">
        <f>Személyzet!AF112</f>
        <v>0</v>
      </c>
      <c r="Q130" s="204">
        <f>Személyzet!AG112</f>
        <v>0</v>
      </c>
      <c r="R130" s="204">
        <f>Személyzet!AH112</f>
        <v>0</v>
      </c>
      <c r="S130" s="204">
        <f>Személyzet!AI112</f>
        <v>0</v>
      </c>
      <c r="T130" s="204">
        <f>Személyzet!AJ112</f>
        <v>0</v>
      </c>
      <c r="U130" s="204">
        <f>Személyzet!AK112</f>
        <v>0</v>
      </c>
      <c r="V130" s="40"/>
    </row>
    <row r="131" spans="1:22" ht="25.5">
      <c r="A131" s="238"/>
      <c r="B131" s="203" t="s">
        <v>277</v>
      </c>
      <c r="C131" s="199">
        <v>55</v>
      </c>
      <c r="D131" s="201">
        <f t="shared" si="3"/>
        <v>0</v>
      </c>
      <c r="E131" s="201">
        <f t="shared" si="3"/>
        <v>0</v>
      </c>
      <c r="F131" s="204">
        <f>Személyzet!V113</f>
        <v>0</v>
      </c>
      <c r="G131" s="204">
        <f>Személyzet!W113</f>
        <v>0</v>
      </c>
      <c r="H131" s="204">
        <f>Személyzet!X113</f>
        <v>0</v>
      </c>
      <c r="I131" s="204">
        <f>Személyzet!Y113</f>
        <v>0</v>
      </c>
      <c r="J131" s="204">
        <f>Személyzet!Z113</f>
        <v>0</v>
      </c>
      <c r="K131" s="204">
        <f>Személyzet!AA113</f>
        <v>0</v>
      </c>
      <c r="L131" s="204">
        <f>Személyzet!AB113</f>
        <v>0</v>
      </c>
      <c r="M131" s="204">
        <f>Személyzet!AC113</f>
        <v>0</v>
      </c>
      <c r="N131" s="204">
        <f>Személyzet!AD113</f>
        <v>0</v>
      </c>
      <c r="O131" s="204">
        <f>Személyzet!AE113</f>
        <v>0</v>
      </c>
      <c r="P131" s="204">
        <f>Személyzet!AF113</f>
        <v>0</v>
      </c>
      <c r="Q131" s="204">
        <f>Személyzet!AG113</f>
        <v>0</v>
      </c>
      <c r="R131" s="204">
        <f>Személyzet!AH113</f>
        <v>0</v>
      </c>
      <c r="S131" s="204">
        <f>Személyzet!AI113</f>
        <v>0</v>
      </c>
      <c r="T131" s="204">
        <f>Személyzet!AJ113</f>
        <v>0</v>
      </c>
      <c r="U131" s="204">
        <f>Személyzet!AK113</f>
        <v>0</v>
      </c>
      <c r="V131" s="40"/>
    </row>
    <row r="132" spans="1:22" ht="25.5">
      <c r="A132" s="238"/>
      <c r="B132" s="203" t="s">
        <v>278</v>
      </c>
      <c r="C132" s="199">
        <v>56</v>
      </c>
      <c r="D132" s="201">
        <f t="shared" si="3"/>
        <v>0</v>
      </c>
      <c r="E132" s="201">
        <f t="shared" si="3"/>
        <v>0</v>
      </c>
      <c r="F132" s="204">
        <f>Személyzet!V114</f>
        <v>0</v>
      </c>
      <c r="G132" s="204">
        <f>Személyzet!W114</f>
        <v>0</v>
      </c>
      <c r="H132" s="204">
        <f>Személyzet!X114</f>
        <v>0</v>
      </c>
      <c r="I132" s="204">
        <f>Személyzet!Y114</f>
        <v>0</v>
      </c>
      <c r="J132" s="204">
        <f>Személyzet!Z114</f>
        <v>0</v>
      </c>
      <c r="K132" s="204">
        <f>Személyzet!AA114</f>
        <v>0</v>
      </c>
      <c r="L132" s="204">
        <f>Személyzet!AB114</f>
        <v>0</v>
      </c>
      <c r="M132" s="204">
        <f>Személyzet!AC114</f>
        <v>0</v>
      </c>
      <c r="N132" s="204">
        <f>Személyzet!AD114</f>
        <v>0</v>
      </c>
      <c r="O132" s="204">
        <f>Személyzet!AE114</f>
        <v>0</v>
      </c>
      <c r="P132" s="204">
        <f>Személyzet!AF114</f>
        <v>0</v>
      </c>
      <c r="Q132" s="204">
        <f>Személyzet!AG114</f>
        <v>0</v>
      </c>
      <c r="R132" s="204">
        <f>Személyzet!AH114</f>
        <v>0</v>
      </c>
      <c r="S132" s="204">
        <f>Személyzet!AI114</f>
        <v>0</v>
      </c>
      <c r="T132" s="204">
        <f>Személyzet!AJ114</f>
        <v>0</v>
      </c>
      <c r="U132" s="204">
        <f>Személyzet!AK114</f>
        <v>0</v>
      </c>
      <c r="V132" s="40"/>
    </row>
    <row r="133" spans="1:22" ht="12.75">
      <c r="A133" s="238"/>
      <c r="B133" s="205" t="s">
        <v>280</v>
      </c>
      <c r="C133" s="206">
        <v>57</v>
      </c>
      <c r="D133" s="201">
        <f t="shared" si="3"/>
        <v>0</v>
      </c>
      <c r="E133" s="201">
        <f t="shared" si="3"/>
        <v>0</v>
      </c>
      <c r="F133" s="204">
        <f>Személyzet!V115</f>
        <v>0</v>
      </c>
      <c r="G133" s="204">
        <f>Személyzet!W115</f>
        <v>0</v>
      </c>
      <c r="H133" s="204">
        <f>Személyzet!X115</f>
        <v>0</v>
      </c>
      <c r="I133" s="204">
        <f>Személyzet!Y115</f>
        <v>0</v>
      </c>
      <c r="J133" s="204">
        <f>Személyzet!Z115</f>
        <v>0</v>
      </c>
      <c r="K133" s="204">
        <f>Személyzet!AA115</f>
        <v>0</v>
      </c>
      <c r="L133" s="204">
        <f>Személyzet!AB115</f>
        <v>0</v>
      </c>
      <c r="M133" s="204">
        <f>Személyzet!AC115</f>
        <v>0</v>
      </c>
      <c r="N133" s="204">
        <f>Személyzet!AD115</f>
        <v>0</v>
      </c>
      <c r="O133" s="204">
        <f>Személyzet!AE115</f>
        <v>0</v>
      </c>
      <c r="P133" s="204">
        <f>Személyzet!AF115</f>
        <v>0</v>
      </c>
      <c r="Q133" s="204">
        <f>Személyzet!AG115</f>
        <v>0</v>
      </c>
      <c r="R133" s="204">
        <f>Személyzet!AH115</f>
        <v>0</v>
      </c>
      <c r="S133" s="204">
        <f>Személyzet!AI115</f>
        <v>0</v>
      </c>
      <c r="T133" s="204">
        <f>Személyzet!AJ115</f>
        <v>0</v>
      </c>
      <c r="U133" s="204">
        <f>Személyzet!AK115</f>
        <v>0</v>
      </c>
      <c r="V133" s="40"/>
    </row>
    <row r="134" spans="1:22" ht="12.75">
      <c r="A134" s="238"/>
      <c r="B134" s="207" t="s">
        <v>281</v>
      </c>
      <c r="C134" s="206"/>
      <c r="D134" s="201">
        <f t="shared" si="3"/>
        <v>0</v>
      </c>
      <c r="E134" s="201">
        <f t="shared" si="3"/>
        <v>0</v>
      </c>
      <c r="F134" s="204">
        <f>Személyzet!V116</f>
        <v>0</v>
      </c>
      <c r="G134" s="204">
        <f>Személyzet!W116</f>
        <v>0</v>
      </c>
      <c r="H134" s="204">
        <f>Személyzet!X116</f>
        <v>0</v>
      </c>
      <c r="I134" s="204">
        <f>Személyzet!Y116</f>
        <v>0</v>
      </c>
      <c r="J134" s="204">
        <f>Személyzet!Z116</f>
        <v>0</v>
      </c>
      <c r="K134" s="204">
        <f>Személyzet!AA116</f>
        <v>0</v>
      </c>
      <c r="L134" s="204">
        <f>Személyzet!AB116</f>
        <v>0</v>
      </c>
      <c r="M134" s="204">
        <f>Személyzet!AC116</f>
        <v>0</v>
      </c>
      <c r="N134" s="204">
        <f>Személyzet!AD116</f>
        <v>0</v>
      </c>
      <c r="O134" s="204">
        <f>Személyzet!AE116</f>
        <v>0</v>
      </c>
      <c r="P134" s="204">
        <f>Személyzet!AF116</f>
        <v>0</v>
      </c>
      <c r="Q134" s="204">
        <f>Személyzet!AG116</f>
        <v>0</v>
      </c>
      <c r="R134" s="204">
        <f>Személyzet!AH116</f>
        <v>0</v>
      </c>
      <c r="S134" s="204">
        <f>Személyzet!AI116</f>
        <v>0</v>
      </c>
      <c r="T134" s="204">
        <f>Személyzet!AJ116</f>
        <v>0</v>
      </c>
      <c r="U134" s="204">
        <f>Személyzet!AK116</f>
        <v>0</v>
      </c>
      <c r="V134" s="40"/>
    </row>
    <row r="135" spans="1:22" ht="12.75">
      <c r="A135" s="238"/>
      <c r="B135" s="203" t="s">
        <v>282</v>
      </c>
      <c r="C135" s="199"/>
      <c r="D135" s="201">
        <f t="shared" si="3"/>
        <v>0</v>
      </c>
      <c r="E135" s="201">
        <f t="shared" si="3"/>
        <v>0</v>
      </c>
      <c r="F135" s="204">
        <f>Személyzet!V117</f>
        <v>0</v>
      </c>
      <c r="G135" s="204">
        <f>Személyzet!W117</f>
        <v>0</v>
      </c>
      <c r="H135" s="204">
        <f>Személyzet!X117</f>
        <v>0</v>
      </c>
      <c r="I135" s="204">
        <f>Személyzet!Y117</f>
        <v>0</v>
      </c>
      <c r="J135" s="204">
        <f>Személyzet!Z117</f>
        <v>0</v>
      </c>
      <c r="K135" s="204">
        <f>Személyzet!AA117</f>
        <v>0</v>
      </c>
      <c r="L135" s="204">
        <f>Személyzet!AB117</f>
        <v>0</v>
      </c>
      <c r="M135" s="204">
        <f>Személyzet!AC117</f>
        <v>0</v>
      </c>
      <c r="N135" s="204">
        <f>Személyzet!AD117</f>
        <v>0</v>
      </c>
      <c r="O135" s="204">
        <f>Személyzet!AE117</f>
        <v>0</v>
      </c>
      <c r="P135" s="204">
        <f>Személyzet!AF117</f>
        <v>0</v>
      </c>
      <c r="Q135" s="204">
        <f>Személyzet!AG117</f>
        <v>0</v>
      </c>
      <c r="R135" s="204">
        <f>Személyzet!AH117</f>
        <v>0</v>
      </c>
      <c r="S135" s="204">
        <f>Személyzet!AI117</f>
        <v>0</v>
      </c>
      <c r="T135" s="204">
        <f>Személyzet!AJ117</f>
        <v>0</v>
      </c>
      <c r="U135" s="204">
        <f>Személyzet!AK117</f>
        <v>0</v>
      </c>
      <c r="V135" s="40"/>
    </row>
    <row r="136" spans="1:22" ht="12.75">
      <c r="A136" s="238"/>
      <c r="B136" s="202" t="s">
        <v>283</v>
      </c>
      <c r="C136" s="199">
        <v>58</v>
      </c>
      <c r="D136" s="201">
        <f t="shared" si="3"/>
        <v>0</v>
      </c>
      <c r="E136" s="201">
        <f t="shared" si="3"/>
        <v>0</v>
      </c>
      <c r="F136" s="204">
        <f>Személyzet!V118</f>
        <v>0</v>
      </c>
      <c r="G136" s="204">
        <f>Személyzet!W118</f>
        <v>0</v>
      </c>
      <c r="H136" s="204">
        <f>Személyzet!X118</f>
        <v>0</v>
      </c>
      <c r="I136" s="204">
        <f>Személyzet!Y118</f>
        <v>0</v>
      </c>
      <c r="J136" s="204">
        <f>Személyzet!Z118</f>
        <v>0</v>
      </c>
      <c r="K136" s="204">
        <f>Személyzet!AA118</f>
        <v>0</v>
      </c>
      <c r="L136" s="204">
        <f>Személyzet!AB118</f>
        <v>0</v>
      </c>
      <c r="M136" s="204">
        <f>Személyzet!AC118</f>
        <v>0</v>
      </c>
      <c r="N136" s="204">
        <f>Személyzet!AD118</f>
        <v>0</v>
      </c>
      <c r="O136" s="204">
        <f>Személyzet!AE118</f>
        <v>0</v>
      </c>
      <c r="P136" s="204">
        <f>Személyzet!AF118</f>
        <v>0</v>
      </c>
      <c r="Q136" s="204">
        <f>Személyzet!AG118</f>
        <v>0</v>
      </c>
      <c r="R136" s="204">
        <f>Személyzet!AH118</f>
        <v>0</v>
      </c>
      <c r="S136" s="204">
        <f>Személyzet!AI118</f>
        <v>0</v>
      </c>
      <c r="T136" s="204">
        <f>Személyzet!AJ118</f>
        <v>0</v>
      </c>
      <c r="U136" s="204">
        <f>Személyzet!AK118</f>
        <v>0</v>
      </c>
      <c r="V136" s="40"/>
    </row>
    <row r="137" spans="1:22" ht="25.5">
      <c r="A137" s="238"/>
      <c r="B137" s="203" t="s">
        <v>284</v>
      </c>
      <c r="C137" s="199">
        <v>59</v>
      </c>
      <c r="D137" s="201">
        <f t="shared" si="3"/>
        <v>0</v>
      </c>
      <c r="E137" s="201">
        <f t="shared" si="3"/>
        <v>0</v>
      </c>
      <c r="F137" s="204">
        <f>Személyzet!V119</f>
        <v>0</v>
      </c>
      <c r="G137" s="204">
        <f>Személyzet!W119</f>
        <v>0</v>
      </c>
      <c r="H137" s="204">
        <f>Személyzet!X119</f>
        <v>0</v>
      </c>
      <c r="I137" s="204">
        <f>Személyzet!Y119</f>
        <v>0</v>
      </c>
      <c r="J137" s="204">
        <f>Személyzet!Z119</f>
        <v>0</v>
      </c>
      <c r="K137" s="204">
        <f>Személyzet!AA119</f>
        <v>0</v>
      </c>
      <c r="L137" s="204">
        <f>Személyzet!AB119</f>
        <v>0</v>
      </c>
      <c r="M137" s="204">
        <f>Személyzet!AC119</f>
        <v>0</v>
      </c>
      <c r="N137" s="204">
        <f>Személyzet!AD119</f>
        <v>0</v>
      </c>
      <c r="O137" s="204">
        <f>Személyzet!AE119</f>
        <v>0</v>
      </c>
      <c r="P137" s="204">
        <f>Személyzet!AF119</f>
        <v>0</v>
      </c>
      <c r="Q137" s="204">
        <f>Személyzet!AG119</f>
        <v>0</v>
      </c>
      <c r="R137" s="204">
        <f>Személyzet!AH119</f>
        <v>0</v>
      </c>
      <c r="S137" s="204">
        <f>Személyzet!AI119</f>
        <v>0</v>
      </c>
      <c r="T137" s="204">
        <f>Személyzet!AJ119</f>
        <v>0</v>
      </c>
      <c r="U137" s="204">
        <f>Személyzet!AK119</f>
        <v>0</v>
      </c>
      <c r="V137" s="40"/>
    </row>
    <row r="138" spans="1:22" ht="25.5">
      <c r="A138" s="238"/>
      <c r="B138" s="203" t="s">
        <v>285</v>
      </c>
      <c r="C138" s="199">
        <v>60</v>
      </c>
      <c r="D138" s="201">
        <f t="shared" si="3"/>
        <v>0</v>
      </c>
      <c r="E138" s="201">
        <f t="shared" si="3"/>
        <v>0</v>
      </c>
      <c r="F138" s="204">
        <f>Személyzet!V120</f>
        <v>0</v>
      </c>
      <c r="G138" s="204">
        <f>Személyzet!W120</f>
        <v>0</v>
      </c>
      <c r="H138" s="204">
        <f>Személyzet!X120</f>
        <v>0</v>
      </c>
      <c r="I138" s="204">
        <f>Személyzet!Y120</f>
        <v>0</v>
      </c>
      <c r="J138" s="204">
        <f>Személyzet!Z120</f>
        <v>0</v>
      </c>
      <c r="K138" s="204">
        <f>Személyzet!AA120</f>
        <v>0</v>
      </c>
      <c r="L138" s="204">
        <f>Személyzet!AB120</f>
        <v>0</v>
      </c>
      <c r="M138" s="204">
        <f>Személyzet!AC120</f>
        <v>0</v>
      </c>
      <c r="N138" s="204">
        <f>Személyzet!AD120</f>
        <v>0</v>
      </c>
      <c r="O138" s="204">
        <f>Személyzet!AE120</f>
        <v>0</v>
      </c>
      <c r="P138" s="204">
        <f>Személyzet!AF120</f>
        <v>0</v>
      </c>
      <c r="Q138" s="204">
        <f>Személyzet!AG120</f>
        <v>0</v>
      </c>
      <c r="R138" s="204">
        <f>Személyzet!AH120</f>
        <v>0</v>
      </c>
      <c r="S138" s="204">
        <f>Személyzet!AI120</f>
        <v>0</v>
      </c>
      <c r="T138" s="204">
        <f>Személyzet!AJ120</f>
        <v>0</v>
      </c>
      <c r="U138" s="204">
        <f>Személyzet!AK120</f>
        <v>0</v>
      </c>
      <c r="V138" s="40"/>
    </row>
    <row r="139" spans="1:22" ht="12.75">
      <c r="A139" s="238"/>
      <c r="B139" s="202" t="s">
        <v>287</v>
      </c>
      <c r="C139" s="199">
        <v>61</v>
      </c>
      <c r="D139" s="201">
        <f t="shared" si="3"/>
        <v>0</v>
      </c>
      <c r="E139" s="201">
        <f t="shared" si="3"/>
        <v>0</v>
      </c>
      <c r="F139" s="204">
        <f>Személyzet!V121</f>
        <v>0</v>
      </c>
      <c r="G139" s="204">
        <f>Személyzet!W121</f>
        <v>0</v>
      </c>
      <c r="H139" s="204">
        <f>Személyzet!X121</f>
        <v>0</v>
      </c>
      <c r="I139" s="204">
        <f>Személyzet!Y121</f>
        <v>0</v>
      </c>
      <c r="J139" s="204">
        <f>Személyzet!Z121</f>
        <v>0</v>
      </c>
      <c r="K139" s="204">
        <f>Személyzet!AA121</f>
        <v>0</v>
      </c>
      <c r="L139" s="204">
        <f>Személyzet!AB121</f>
        <v>0</v>
      </c>
      <c r="M139" s="204">
        <f>Személyzet!AC121</f>
        <v>0</v>
      </c>
      <c r="N139" s="204">
        <f>Személyzet!AD121</f>
        <v>0</v>
      </c>
      <c r="O139" s="204">
        <f>Személyzet!AE121</f>
        <v>0</v>
      </c>
      <c r="P139" s="204">
        <f>Személyzet!AF121</f>
        <v>0</v>
      </c>
      <c r="Q139" s="204">
        <f>Személyzet!AG121</f>
        <v>0</v>
      </c>
      <c r="R139" s="204">
        <f>Személyzet!AH121</f>
        <v>0</v>
      </c>
      <c r="S139" s="204">
        <f>Személyzet!AI121</f>
        <v>0</v>
      </c>
      <c r="T139" s="204">
        <f>Személyzet!AJ121</f>
        <v>0</v>
      </c>
      <c r="U139" s="204">
        <f>Személyzet!AK121</f>
        <v>0</v>
      </c>
      <c r="V139" s="40"/>
    </row>
    <row r="140" spans="1:22" ht="12.75">
      <c r="A140" s="238"/>
      <c r="B140" s="203" t="s">
        <v>288</v>
      </c>
      <c r="C140" s="199"/>
      <c r="D140" s="201">
        <f t="shared" si="3"/>
        <v>0</v>
      </c>
      <c r="E140" s="201">
        <f t="shared" si="3"/>
        <v>0</v>
      </c>
      <c r="F140" s="204">
        <f>Személyzet!V122</f>
        <v>0</v>
      </c>
      <c r="G140" s="204">
        <f>Személyzet!W122</f>
        <v>0</v>
      </c>
      <c r="H140" s="204">
        <f>Személyzet!X122</f>
        <v>0</v>
      </c>
      <c r="I140" s="204">
        <f>Személyzet!Y122</f>
        <v>0</v>
      </c>
      <c r="J140" s="204">
        <f>Személyzet!Z122</f>
        <v>0</v>
      </c>
      <c r="K140" s="204">
        <f>Személyzet!AA122</f>
        <v>0</v>
      </c>
      <c r="L140" s="204">
        <f>Személyzet!AB122</f>
        <v>0</v>
      </c>
      <c r="M140" s="204">
        <f>Személyzet!AC122</f>
        <v>0</v>
      </c>
      <c r="N140" s="204">
        <f>Személyzet!AD122</f>
        <v>0</v>
      </c>
      <c r="O140" s="204">
        <f>Személyzet!AE122</f>
        <v>0</v>
      </c>
      <c r="P140" s="204">
        <f>Személyzet!AF122</f>
        <v>0</v>
      </c>
      <c r="Q140" s="204">
        <f>Személyzet!AG122</f>
        <v>0</v>
      </c>
      <c r="R140" s="204">
        <f>Személyzet!AH122</f>
        <v>0</v>
      </c>
      <c r="S140" s="204">
        <f>Személyzet!AI122</f>
        <v>0</v>
      </c>
      <c r="T140" s="204">
        <f>Személyzet!AJ122</f>
        <v>0</v>
      </c>
      <c r="U140" s="204">
        <f>Személyzet!AK122</f>
        <v>0</v>
      </c>
      <c r="V140" s="40"/>
    </row>
    <row r="141" spans="1:22" ht="12.75">
      <c r="A141" s="238"/>
      <c r="B141" s="202" t="s">
        <v>283</v>
      </c>
      <c r="C141" s="199">
        <v>62</v>
      </c>
      <c r="D141" s="201">
        <f t="shared" si="3"/>
        <v>0</v>
      </c>
      <c r="E141" s="201">
        <f t="shared" si="3"/>
        <v>0</v>
      </c>
      <c r="F141" s="204">
        <f>Személyzet!V123</f>
        <v>0</v>
      </c>
      <c r="G141" s="204">
        <f>Személyzet!W123</f>
        <v>0</v>
      </c>
      <c r="H141" s="204">
        <f>Személyzet!X123</f>
        <v>0</v>
      </c>
      <c r="I141" s="204">
        <f>Személyzet!Y123</f>
        <v>0</v>
      </c>
      <c r="J141" s="204">
        <f>Személyzet!Z123</f>
        <v>0</v>
      </c>
      <c r="K141" s="204">
        <f>Személyzet!AA123</f>
        <v>0</v>
      </c>
      <c r="L141" s="204">
        <f>Személyzet!AB123</f>
        <v>0</v>
      </c>
      <c r="M141" s="204">
        <f>Személyzet!AC123</f>
        <v>0</v>
      </c>
      <c r="N141" s="204">
        <f>Személyzet!AD123</f>
        <v>0</v>
      </c>
      <c r="O141" s="204">
        <f>Személyzet!AE123</f>
        <v>0</v>
      </c>
      <c r="P141" s="204">
        <f>Személyzet!AF123</f>
        <v>0</v>
      </c>
      <c r="Q141" s="204">
        <f>Személyzet!AG123</f>
        <v>0</v>
      </c>
      <c r="R141" s="204">
        <f>Személyzet!AH123</f>
        <v>0</v>
      </c>
      <c r="S141" s="204">
        <f>Személyzet!AI123</f>
        <v>0</v>
      </c>
      <c r="T141" s="204">
        <f>Személyzet!AJ123</f>
        <v>0</v>
      </c>
      <c r="U141" s="204">
        <f>Személyzet!AK123</f>
        <v>0</v>
      </c>
      <c r="V141" s="40"/>
    </row>
    <row r="142" spans="1:22" ht="25.5">
      <c r="A142" s="238"/>
      <c r="B142" s="203" t="s">
        <v>289</v>
      </c>
      <c r="C142" s="199">
        <v>63</v>
      </c>
      <c r="D142" s="201">
        <f t="shared" si="3"/>
        <v>0</v>
      </c>
      <c r="E142" s="201">
        <f t="shared" si="3"/>
        <v>0</v>
      </c>
      <c r="F142" s="204">
        <f>Személyzet!V124</f>
        <v>0</v>
      </c>
      <c r="G142" s="204">
        <f>Személyzet!W124</f>
        <v>0</v>
      </c>
      <c r="H142" s="204">
        <f>Személyzet!X124</f>
        <v>0</v>
      </c>
      <c r="I142" s="204">
        <f>Személyzet!Y124</f>
        <v>0</v>
      </c>
      <c r="J142" s="204">
        <f>Személyzet!Z124</f>
        <v>0</v>
      </c>
      <c r="K142" s="204">
        <f>Személyzet!AA124</f>
        <v>0</v>
      </c>
      <c r="L142" s="204">
        <f>Személyzet!AB124</f>
        <v>0</v>
      </c>
      <c r="M142" s="204">
        <f>Személyzet!AC124</f>
        <v>0</v>
      </c>
      <c r="N142" s="204">
        <f>Személyzet!AD124</f>
        <v>0</v>
      </c>
      <c r="O142" s="204">
        <f>Személyzet!AE124</f>
        <v>0</v>
      </c>
      <c r="P142" s="204">
        <f>Személyzet!AF124</f>
        <v>0</v>
      </c>
      <c r="Q142" s="204">
        <f>Személyzet!AG124</f>
        <v>0</v>
      </c>
      <c r="R142" s="204">
        <f>Személyzet!AH124</f>
        <v>0</v>
      </c>
      <c r="S142" s="204">
        <f>Személyzet!AI124</f>
        <v>0</v>
      </c>
      <c r="T142" s="204">
        <f>Személyzet!AJ124</f>
        <v>0</v>
      </c>
      <c r="U142" s="204">
        <f>Személyzet!AK124</f>
        <v>0</v>
      </c>
      <c r="V142" s="40"/>
    </row>
    <row r="143" spans="1:22" ht="25.5">
      <c r="A143" s="238"/>
      <c r="B143" s="203" t="s">
        <v>290</v>
      </c>
      <c r="C143" s="199">
        <v>64</v>
      </c>
      <c r="D143" s="201">
        <f t="shared" si="3"/>
        <v>0</v>
      </c>
      <c r="E143" s="201">
        <f t="shared" si="3"/>
        <v>0</v>
      </c>
      <c r="F143" s="204">
        <f>Személyzet!V125</f>
        <v>0</v>
      </c>
      <c r="G143" s="204">
        <f>Személyzet!W125</f>
        <v>0</v>
      </c>
      <c r="H143" s="204">
        <f>Személyzet!X125</f>
        <v>0</v>
      </c>
      <c r="I143" s="204">
        <f>Személyzet!Y125</f>
        <v>0</v>
      </c>
      <c r="J143" s="204">
        <f>Személyzet!Z125</f>
        <v>0</v>
      </c>
      <c r="K143" s="204">
        <f>Személyzet!AA125</f>
        <v>0</v>
      </c>
      <c r="L143" s="204">
        <f>Személyzet!AB125</f>
        <v>0</v>
      </c>
      <c r="M143" s="204">
        <f>Személyzet!AC125</f>
        <v>0</v>
      </c>
      <c r="N143" s="204">
        <f>Személyzet!AD125</f>
        <v>0</v>
      </c>
      <c r="O143" s="204">
        <f>Személyzet!AE125</f>
        <v>0</v>
      </c>
      <c r="P143" s="204">
        <f>Személyzet!AF125</f>
        <v>0</v>
      </c>
      <c r="Q143" s="204">
        <f>Személyzet!AG125</f>
        <v>0</v>
      </c>
      <c r="R143" s="204">
        <f>Személyzet!AH125</f>
        <v>0</v>
      </c>
      <c r="S143" s="204">
        <f>Személyzet!AI125</f>
        <v>0</v>
      </c>
      <c r="T143" s="204">
        <f>Személyzet!AJ125</f>
        <v>0</v>
      </c>
      <c r="U143" s="204">
        <f>Személyzet!AK125</f>
        <v>0</v>
      </c>
      <c r="V143" s="40"/>
    </row>
    <row r="144" spans="1:22" ht="12.75">
      <c r="A144" s="238"/>
      <c r="B144" s="202" t="s">
        <v>292</v>
      </c>
      <c r="C144" s="199">
        <v>65</v>
      </c>
      <c r="D144" s="201">
        <f t="shared" si="3"/>
        <v>0</v>
      </c>
      <c r="E144" s="201">
        <f t="shared" si="3"/>
        <v>0</v>
      </c>
      <c r="F144" s="204">
        <f>Személyzet!V126</f>
        <v>0</v>
      </c>
      <c r="G144" s="204">
        <f>Személyzet!W126</f>
        <v>0</v>
      </c>
      <c r="H144" s="204">
        <f>Személyzet!X126</f>
        <v>0</v>
      </c>
      <c r="I144" s="204">
        <f>Személyzet!Y126</f>
        <v>0</v>
      </c>
      <c r="J144" s="204">
        <f>Személyzet!Z126</f>
        <v>0</v>
      </c>
      <c r="K144" s="204">
        <f>Személyzet!AA126</f>
        <v>0</v>
      </c>
      <c r="L144" s="204">
        <f>Személyzet!AB126</f>
        <v>0</v>
      </c>
      <c r="M144" s="204">
        <f>Személyzet!AC126</f>
        <v>0</v>
      </c>
      <c r="N144" s="204">
        <f>Személyzet!AD126</f>
        <v>0</v>
      </c>
      <c r="O144" s="204">
        <f>Személyzet!AE126</f>
        <v>0</v>
      </c>
      <c r="P144" s="204">
        <f>Személyzet!AF126</f>
        <v>0</v>
      </c>
      <c r="Q144" s="204">
        <f>Személyzet!AG126</f>
        <v>0</v>
      </c>
      <c r="R144" s="204">
        <f>Személyzet!AH126</f>
        <v>0</v>
      </c>
      <c r="S144" s="204">
        <f>Személyzet!AI126</f>
        <v>0</v>
      </c>
      <c r="T144" s="204">
        <f>Személyzet!AJ126</f>
        <v>0</v>
      </c>
      <c r="U144" s="204">
        <f>Személyzet!AK126</f>
        <v>0</v>
      </c>
      <c r="V144" s="40"/>
    </row>
    <row r="145" spans="1:22" ht="12.75">
      <c r="A145" s="238"/>
      <c r="B145" s="203" t="s">
        <v>293</v>
      </c>
      <c r="C145" s="199">
        <v>66</v>
      </c>
      <c r="D145" s="201">
        <f t="shared" si="3"/>
        <v>0</v>
      </c>
      <c r="E145" s="201">
        <f t="shared" si="3"/>
        <v>0</v>
      </c>
      <c r="F145" s="204">
        <f>Személyzet!V127</f>
        <v>0</v>
      </c>
      <c r="G145" s="204">
        <f>Személyzet!W127</f>
        <v>0</v>
      </c>
      <c r="H145" s="204">
        <f>Személyzet!X127</f>
        <v>0</v>
      </c>
      <c r="I145" s="204">
        <f>Személyzet!Y127</f>
        <v>0</v>
      </c>
      <c r="J145" s="204">
        <f>Személyzet!Z127</f>
        <v>0</v>
      </c>
      <c r="K145" s="204">
        <f>Személyzet!AA127</f>
        <v>0</v>
      </c>
      <c r="L145" s="204">
        <f>Személyzet!AB127</f>
        <v>0</v>
      </c>
      <c r="M145" s="204">
        <f>Személyzet!AC127</f>
        <v>0</v>
      </c>
      <c r="N145" s="204">
        <f>Személyzet!AD127</f>
        <v>0</v>
      </c>
      <c r="O145" s="204">
        <f>Személyzet!AE127</f>
        <v>0</v>
      </c>
      <c r="P145" s="204">
        <f>Személyzet!AF127</f>
        <v>0</v>
      </c>
      <c r="Q145" s="204">
        <f>Személyzet!AG127</f>
        <v>0</v>
      </c>
      <c r="R145" s="204">
        <f>Személyzet!AH127</f>
        <v>0</v>
      </c>
      <c r="S145" s="204">
        <f>Személyzet!AI127</f>
        <v>0</v>
      </c>
      <c r="T145" s="204">
        <f>Személyzet!AJ127</f>
        <v>0</v>
      </c>
      <c r="U145" s="204">
        <f>Személyzet!AK127</f>
        <v>0</v>
      </c>
      <c r="V145" s="40"/>
    </row>
    <row r="146" spans="1:22" ht="25.5">
      <c r="A146" s="238"/>
      <c r="B146" s="202" t="s">
        <v>649</v>
      </c>
      <c r="C146" s="199">
        <v>67</v>
      </c>
      <c r="D146" s="201">
        <f t="shared" si="3"/>
        <v>0</v>
      </c>
      <c r="E146" s="201">
        <f t="shared" si="3"/>
        <v>0</v>
      </c>
      <c r="F146" s="204">
        <f>Személyzet!V128</f>
        <v>0</v>
      </c>
      <c r="G146" s="204">
        <f>Személyzet!W128</f>
        <v>0</v>
      </c>
      <c r="H146" s="204">
        <f>Személyzet!X128</f>
        <v>0</v>
      </c>
      <c r="I146" s="204">
        <f>Személyzet!Y128</f>
        <v>0</v>
      </c>
      <c r="J146" s="204">
        <f>Személyzet!Z128</f>
        <v>0</v>
      </c>
      <c r="K146" s="204">
        <f>Személyzet!AA128</f>
        <v>0</v>
      </c>
      <c r="L146" s="204">
        <f>Személyzet!AB128</f>
        <v>0</v>
      </c>
      <c r="M146" s="204">
        <f>Személyzet!AC128</f>
        <v>0</v>
      </c>
      <c r="N146" s="204">
        <f>Személyzet!AD128</f>
        <v>0</v>
      </c>
      <c r="O146" s="204">
        <f>Személyzet!AE128</f>
        <v>0</v>
      </c>
      <c r="P146" s="204">
        <f>Személyzet!AF128</f>
        <v>0</v>
      </c>
      <c r="Q146" s="204">
        <f>Személyzet!AG128</f>
        <v>0</v>
      </c>
      <c r="R146" s="204">
        <f>Személyzet!AH128</f>
        <v>0</v>
      </c>
      <c r="S146" s="204">
        <f>Személyzet!AI128</f>
        <v>0</v>
      </c>
      <c r="T146" s="204">
        <f>Személyzet!AJ128</f>
        <v>0</v>
      </c>
      <c r="U146" s="204">
        <f>Személyzet!AK128</f>
        <v>0</v>
      </c>
      <c r="V146" s="40"/>
    </row>
    <row r="147" spans="1:22" ht="38.25">
      <c r="A147" s="238"/>
      <c r="B147" s="208" t="s">
        <v>295</v>
      </c>
      <c r="C147" s="199">
        <v>68</v>
      </c>
      <c r="D147" s="201">
        <f t="shared" si="3"/>
        <v>0</v>
      </c>
      <c r="E147" s="201">
        <f t="shared" si="3"/>
        <v>0</v>
      </c>
      <c r="F147" s="204">
        <f>Személyzet!V129</f>
        <v>0</v>
      </c>
      <c r="G147" s="204">
        <f>Személyzet!W129</f>
        <v>0</v>
      </c>
      <c r="H147" s="204">
        <f>Személyzet!X129</f>
        <v>0</v>
      </c>
      <c r="I147" s="204">
        <f>Személyzet!Y129</f>
        <v>0</v>
      </c>
      <c r="J147" s="204">
        <f>Személyzet!Z129</f>
        <v>0</v>
      </c>
      <c r="K147" s="204">
        <f>Személyzet!AA129</f>
        <v>0</v>
      </c>
      <c r="L147" s="204">
        <f>Személyzet!AB129</f>
        <v>0</v>
      </c>
      <c r="M147" s="204">
        <f>Személyzet!AC129</f>
        <v>0</v>
      </c>
      <c r="N147" s="204">
        <f>Személyzet!AD129</f>
        <v>0</v>
      </c>
      <c r="O147" s="204">
        <f>Személyzet!AE129</f>
        <v>0</v>
      </c>
      <c r="P147" s="204">
        <f>Személyzet!AF129</f>
        <v>0</v>
      </c>
      <c r="Q147" s="204">
        <f>Személyzet!AG129</f>
        <v>0</v>
      </c>
      <c r="R147" s="204">
        <f>Személyzet!AH129</f>
        <v>0</v>
      </c>
      <c r="S147" s="204">
        <f>Személyzet!AI129</f>
        <v>0</v>
      </c>
      <c r="T147" s="204">
        <f>Személyzet!AJ129</f>
        <v>0</v>
      </c>
      <c r="U147" s="204">
        <f>Személyzet!AK129</f>
        <v>0</v>
      </c>
      <c r="V147" s="40"/>
    </row>
    <row r="148" spans="1:22" ht="51">
      <c r="A148" s="238"/>
      <c r="B148" s="202" t="s">
        <v>297</v>
      </c>
      <c r="C148" s="199">
        <v>69</v>
      </c>
      <c r="D148" s="201">
        <f aca="true" t="shared" si="4" ref="D148:E159">F148+H148+J148+L148+N148+P148</f>
        <v>0</v>
      </c>
      <c r="E148" s="201">
        <f t="shared" si="4"/>
        <v>0</v>
      </c>
      <c r="F148" s="204">
        <f>Személyzet!V130</f>
        <v>0</v>
      </c>
      <c r="G148" s="204">
        <f>Személyzet!W130</f>
        <v>0</v>
      </c>
      <c r="H148" s="204">
        <f>Személyzet!X130</f>
        <v>0</v>
      </c>
      <c r="I148" s="204">
        <f>Személyzet!Y130</f>
        <v>0</v>
      </c>
      <c r="J148" s="204">
        <f>Személyzet!Z130</f>
        <v>0</v>
      </c>
      <c r="K148" s="204">
        <f>Személyzet!AA130</f>
        <v>0</v>
      </c>
      <c r="L148" s="204">
        <f>Személyzet!AB130</f>
        <v>0</v>
      </c>
      <c r="M148" s="204">
        <f>Személyzet!AC130</f>
        <v>0</v>
      </c>
      <c r="N148" s="204">
        <f>Személyzet!AD130</f>
        <v>0</v>
      </c>
      <c r="O148" s="204">
        <f>Személyzet!AE130</f>
        <v>0</v>
      </c>
      <c r="P148" s="204">
        <f>Személyzet!AF130</f>
        <v>0</v>
      </c>
      <c r="Q148" s="204">
        <f>Személyzet!AG130</f>
        <v>0</v>
      </c>
      <c r="R148" s="204">
        <f>Személyzet!AH130</f>
        <v>0</v>
      </c>
      <c r="S148" s="204">
        <f>Személyzet!AI130</f>
        <v>0</v>
      </c>
      <c r="T148" s="204">
        <f>Személyzet!AJ130</f>
        <v>0</v>
      </c>
      <c r="U148" s="204">
        <f>Személyzet!AK130</f>
        <v>0</v>
      </c>
      <c r="V148" s="40"/>
    </row>
    <row r="149" spans="1:22" ht="12.75">
      <c r="A149" s="238"/>
      <c r="B149" s="209" t="s">
        <v>298</v>
      </c>
      <c r="C149" s="199"/>
      <c r="D149" s="201">
        <f t="shared" si="4"/>
        <v>0</v>
      </c>
      <c r="E149" s="201">
        <f t="shared" si="4"/>
        <v>0</v>
      </c>
      <c r="F149" s="204">
        <f>Személyzet!V131</f>
        <v>0</v>
      </c>
      <c r="G149" s="204">
        <f>Személyzet!W131</f>
        <v>0</v>
      </c>
      <c r="H149" s="204">
        <f>Személyzet!X131</f>
        <v>0</v>
      </c>
      <c r="I149" s="204">
        <f>Személyzet!Y131</f>
        <v>0</v>
      </c>
      <c r="J149" s="204">
        <f>Személyzet!Z131</f>
        <v>0</v>
      </c>
      <c r="K149" s="204">
        <f>Személyzet!AA131</f>
        <v>0</v>
      </c>
      <c r="L149" s="204">
        <f>Személyzet!AB131</f>
        <v>0</v>
      </c>
      <c r="M149" s="204">
        <f>Személyzet!AC131</f>
        <v>0</v>
      </c>
      <c r="N149" s="204">
        <f>Személyzet!AD131</f>
        <v>0</v>
      </c>
      <c r="O149" s="204">
        <f>Személyzet!AE131</f>
        <v>0</v>
      </c>
      <c r="P149" s="204">
        <f>Személyzet!AF131</f>
        <v>0</v>
      </c>
      <c r="Q149" s="204">
        <f>Személyzet!AG131</f>
        <v>0</v>
      </c>
      <c r="R149" s="204">
        <f>Személyzet!AH131</f>
        <v>0</v>
      </c>
      <c r="S149" s="204">
        <f>Személyzet!AI131</f>
        <v>0</v>
      </c>
      <c r="T149" s="204">
        <f>Személyzet!AJ131</f>
        <v>0</v>
      </c>
      <c r="U149" s="204">
        <f>Személyzet!AK131</f>
        <v>0</v>
      </c>
      <c r="V149" s="40"/>
    </row>
    <row r="150" spans="1:22" ht="12.75">
      <c r="A150" s="238"/>
      <c r="B150" s="209" t="s">
        <v>299</v>
      </c>
      <c r="C150" s="199"/>
      <c r="D150" s="201">
        <f t="shared" si="4"/>
        <v>0</v>
      </c>
      <c r="E150" s="201">
        <f t="shared" si="4"/>
        <v>0</v>
      </c>
      <c r="F150" s="204">
        <f>Személyzet!V132</f>
        <v>0</v>
      </c>
      <c r="G150" s="204">
        <f>Személyzet!W132</f>
        <v>0</v>
      </c>
      <c r="H150" s="204">
        <f>Személyzet!X132</f>
        <v>0</v>
      </c>
      <c r="I150" s="204">
        <f>Személyzet!Y132</f>
        <v>0</v>
      </c>
      <c r="J150" s="204">
        <f>Személyzet!Z132</f>
        <v>0</v>
      </c>
      <c r="K150" s="204">
        <f>Személyzet!AA132</f>
        <v>0</v>
      </c>
      <c r="L150" s="204">
        <f>Személyzet!AB132</f>
        <v>0</v>
      </c>
      <c r="M150" s="204">
        <f>Személyzet!AC132</f>
        <v>0</v>
      </c>
      <c r="N150" s="204">
        <f>Személyzet!AD132</f>
        <v>0</v>
      </c>
      <c r="O150" s="204">
        <f>Személyzet!AE132</f>
        <v>0</v>
      </c>
      <c r="P150" s="204">
        <f>Személyzet!AF132</f>
        <v>0</v>
      </c>
      <c r="Q150" s="204">
        <f>Személyzet!AG132</f>
        <v>0</v>
      </c>
      <c r="R150" s="204">
        <f>Személyzet!AH132</f>
        <v>0</v>
      </c>
      <c r="S150" s="204">
        <f>Személyzet!AI132</f>
        <v>0</v>
      </c>
      <c r="T150" s="204">
        <f>Személyzet!AJ132</f>
        <v>0</v>
      </c>
      <c r="U150" s="204">
        <f>Személyzet!AK132</f>
        <v>0</v>
      </c>
      <c r="V150" s="40"/>
    </row>
    <row r="151" spans="1:22" ht="12.75">
      <c r="A151" s="238"/>
      <c r="B151" s="209" t="s">
        <v>300</v>
      </c>
      <c r="C151" s="199"/>
      <c r="D151" s="201">
        <f t="shared" si="4"/>
        <v>0</v>
      </c>
      <c r="E151" s="201">
        <f t="shared" si="4"/>
        <v>0</v>
      </c>
      <c r="F151" s="204">
        <f>Személyzet!V133</f>
        <v>0</v>
      </c>
      <c r="G151" s="204">
        <f>Személyzet!W133</f>
        <v>0</v>
      </c>
      <c r="H151" s="204">
        <f>Személyzet!X133</f>
        <v>0</v>
      </c>
      <c r="I151" s="204">
        <f>Személyzet!Y133</f>
        <v>0</v>
      </c>
      <c r="J151" s="204">
        <f>Személyzet!Z133</f>
        <v>0</v>
      </c>
      <c r="K151" s="204">
        <f>Személyzet!AA133</f>
        <v>0</v>
      </c>
      <c r="L151" s="204">
        <f>Személyzet!AB133</f>
        <v>0</v>
      </c>
      <c r="M151" s="204">
        <f>Személyzet!AC133</f>
        <v>0</v>
      </c>
      <c r="N151" s="204">
        <f>Személyzet!AD133</f>
        <v>0</v>
      </c>
      <c r="O151" s="204">
        <f>Személyzet!AE133</f>
        <v>0</v>
      </c>
      <c r="P151" s="204">
        <f>Személyzet!AF133</f>
        <v>0</v>
      </c>
      <c r="Q151" s="204">
        <f>Személyzet!AG133</f>
        <v>0</v>
      </c>
      <c r="R151" s="204">
        <f>Személyzet!AH133</f>
        <v>0</v>
      </c>
      <c r="S151" s="204">
        <f>Személyzet!AI133</f>
        <v>0</v>
      </c>
      <c r="T151" s="204">
        <f>Személyzet!AJ133</f>
        <v>0</v>
      </c>
      <c r="U151" s="204">
        <f>Személyzet!AK133</f>
        <v>0</v>
      </c>
      <c r="V151" s="40"/>
    </row>
    <row r="152" spans="1:22" ht="12.75">
      <c r="A152" s="238"/>
      <c r="B152" s="209" t="s">
        <v>301</v>
      </c>
      <c r="C152" s="199"/>
      <c r="D152" s="201">
        <f t="shared" si="4"/>
        <v>0</v>
      </c>
      <c r="E152" s="201">
        <f t="shared" si="4"/>
        <v>0</v>
      </c>
      <c r="F152" s="204">
        <f>Személyzet!V134</f>
        <v>0</v>
      </c>
      <c r="G152" s="204">
        <f>Személyzet!W134</f>
        <v>0</v>
      </c>
      <c r="H152" s="204">
        <f>Személyzet!X134</f>
        <v>0</v>
      </c>
      <c r="I152" s="204">
        <f>Személyzet!Y134</f>
        <v>0</v>
      </c>
      <c r="J152" s="204">
        <f>Személyzet!Z134</f>
        <v>0</v>
      </c>
      <c r="K152" s="204">
        <f>Személyzet!AA134</f>
        <v>0</v>
      </c>
      <c r="L152" s="204">
        <f>Személyzet!AB134</f>
        <v>0</v>
      </c>
      <c r="M152" s="204">
        <f>Személyzet!AC134</f>
        <v>0</v>
      </c>
      <c r="N152" s="204">
        <f>Személyzet!AD134</f>
        <v>0</v>
      </c>
      <c r="O152" s="204">
        <f>Személyzet!AE134</f>
        <v>0</v>
      </c>
      <c r="P152" s="204">
        <f>Személyzet!AF134</f>
        <v>0</v>
      </c>
      <c r="Q152" s="204">
        <f>Személyzet!AG134</f>
        <v>0</v>
      </c>
      <c r="R152" s="204">
        <f>Személyzet!AH134</f>
        <v>0</v>
      </c>
      <c r="S152" s="204">
        <f>Személyzet!AI134</f>
        <v>0</v>
      </c>
      <c r="T152" s="204">
        <f>Személyzet!AJ134</f>
        <v>0</v>
      </c>
      <c r="U152" s="204">
        <f>Személyzet!AK134</f>
        <v>0</v>
      </c>
      <c r="V152" s="40"/>
    </row>
    <row r="153" spans="1:22" ht="12.75">
      <c r="A153" s="238"/>
      <c r="B153" s="209" t="s">
        <v>302</v>
      </c>
      <c r="C153" s="199"/>
      <c r="D153" s="201">
        <f t="shared" si="4"/>
        <v>0</v>
      </c>
      <c r="E153" s="201">
        <f t="shared" si="4"/>
        <v>0</v>
      </c>
      <c r="F153" s="204">
        <f>Személyzet!V135</f>
        <v>0</v>
      </c>
      <c r="G153" s="204">
        <f>Személyzet!W135</f>
        <v>0</v>
      </c>
      <c r="H153" s="204">
        <f>Személyzet!X135</f>
        <v>0</v>
      </c>
      <c r="I153" s="204">
        <f>Személyzet!Y135</f>
        <v>0</v>
      </c>
      <c r="J153" s="204">
        <f>Személyzet!Z135</f>
        <v>0</v>
      </c>
      <c r="K153" s="204">
        <f>Személyzet!AA135</f>
        <v>0</v>
      </c>
      <c r="L153" s="204">
        <f>Személyzet!AB135</f>
        <v>0</v>
      </c>
      <c r="M153" s="204">
        <f>Személyzet!AC135</f>
        <v>0</v>
      </c>
      <c r="N153" s="204">
        <f>Személyzet!AD135</f>
        <v>0</v>
      </c>
      <c r="O153" s="204">
        <f>Személyzet!AE135</f>
        <v>0</v>
      </c>
      <c r="P153" s="204">
        <f>Személyzet!AF135</f>
        <v>0</v>
      </c>
      <c r="Q153" s="204">
        <f>Személyzet!AG135</f>
        <v>0</v>
      </c>
      <c r="R153" s="204">
        <f>Személyzet!AH135</f>
        <v>0</v>
      </c>
      <c r="S153" s="204">
        <f>Személyzet!AI135</f>
        <v>0</v>
      </c>
      <c r="T153" s="204">
        <f>Személyzet!AJ135</f>
        <v>0</v>
      </c>
      <c r="U153" s="204">
        <f>Személyzet!AK135</f>
        <v>0</v>
      </c>
      <c r="V153" s="40"/>
    </row>
    <row r="154" spans="1:22" ht="38.25">
      <c r="A154" s="238"/>
      <c r="B154" s="202" t="s">
        <v>304</v>
      </c>
      <c r="C154" s="199">
        <v>70</v>
      </c>
      <c r="D154" s="201">
        <f t="shared" si="4"/>
        <v>0</v>
      </c>
      <c r="E154" s="201">
        <f t="shared" si="4"/>
        <v>0</v>
      </c>
      <c r="F154" s="204">
        <f>Személyzet!V136</f>
        <v>0</v>
      </c>
      <c r="G154" s="204">
        <f>Személyzet!W136</f>
        <v>0</v>
      </c>
      <c r="H154" s="204">
        <f>Személyzet!X136</f>
        <v>0</v>
      </c>
      <c r="I154" s="204">
        <f>Személyzet!Y136</f>
        <v>0</v>
      </c>
      <c r="J154" s="204">
        <f>Személyzet!Z136</f>
        <v>0</v>
      </c>
      <c r="K154" s="204">
        <f>Személyzet!AA136</f>
        <v>0</v>
      </c>
      <c r="L154" s="204">
        <f>Személyzet!AB136</f>
        <v>0</v>
      </c>
      <c r="M154" s="204">
        <f>Személyzet!AC136</f>
        <v>0</v>
      </c>
      <c r="N154" s="204">
        <f>Személyzet!AD136</f>
        <v>0</v>
      </c>
      <c r="O154" s="204">
        <f>Személyzet!AE136</f>
        <v>0</v>
      </c>
      <c r="P154" s="204">
        <f>Személyzet!AF136</f>
        <v>0</v>
      </c>
      <c r="Q154" s="204">
        <f>Személyzet!AG136</f>
        <v>0</v>
      </c>
      <c r="R154" s="204">
        <f>Személyzet!AH136</f>
        <v>0</v>
      </c>
      <c r="S154" s="204">
        <f>Személyzet!AI136</f>
        <v>0</v>
      </c>
      <c r="T154" s="204">
        <f>Személyzet!AJ136</f>
        <v>0</v>
      </c>
      <c r="U154" s="204">
        <f>Személyzet!AK136</f>
        <v>0</v>
      </c>
      <c r="V154" s="40"/>
    </row>
    <row r="155" spans="1:22" ht="25.5">
      <c r="A155" s="238"/>
      <c r="B155" s="203" t="s">
        <v>305</v>
      </c>
      <c r="C155" s="199"/>
      <c r="D155" s="201">
        <f t="shared" si="4"/>
        <v>0</v>
      </c>
      <c r="E155" s="201">
        <f t="shared" si="4"/>
        <v>0</v>
      </c>
      <c r="F155" s="204">
        <f>Személyzet!V137</f>
        <v>0</v>
      </c>
      <c r="G155" s="204">
        <f>Személyzet!W137</f>
        <v>0</v>
      </c>
      <c r="H155" s="204">
        <f>Személyzet!X137</f>
        <v>0</v>
      </c>
      <c r="I155" s="204">
        <f>Személyzet!Y137</f>
        <v>0</v>
      </c>
      <c r="J155" s="204">
        <f>Személyzet!Z137</f>
        <v>0</v>
      </c>
      <c r="K155" s="204">
        <f>Személyzet!AA137</f>
        <v>0</v>
      </c>
      <c r="L155" s="204">
        <f>Személyzet!AB137</f>
        <v>0</v>
      </c>
      <c r="M155" s="204">
        <f>Személyzet!AC137</f>
        <v>0</v>
      </c>
      <c r="N155" s="204">
        <f>Személyzet!AD137</f>
        <v>0</v>
      </c>
      <c r="O155" s="204">
        <f>Személyzet!AE137</f>
        <v>0</v>
      </c>
      <c r="P155" s="204">
        <f>Személyzet!AF137</f>
        <v>0</v>
      </c>
      <c r="Q155" s="204">
        <f>Személyzet!AG137</f>
        <v>0</v>
      </c>
      <c r="R155" s="204">
        <f>Személyzet!AH137</f>
        <v>0</v>
      </c>
      <c r="S155" s="204">
        <f>Személyzet!AI137</f>
        <v>0</v>
      </c>
      <c r="T155" s="204">
        <f>Személyzet!AJ137</f>
        <v>0</v>
      </c>
      <c r="U155" s="204">
        <f>Személyzet!AK137</f>
        <v>0</v>
      </c>
      <c r="V155" s="40"/>
    </row>
    <row r="156" spans="1:22" ht="25.5">
      <c r="A156" s="238"/>
      <c r="B156" s="203" t="s">
        <v>306</v>
      </c>
      <c r="C156" s="199"/>
      <c r="D156" s="201">
        <f t="shared" si="4"/>
        <v>0</v>
      </c>
      <c r="E156" s="201">
        <f t="shared" si="4"/>
        <v>0</v>
      </c>
      <c r="F156" s="204">
        <f>Személyzet!V138</f>
        <v>0</v>
      </c>
      <c r="G156" s="204">
        <f>Személyzet!W138</f>
        <v>0</v>
      </c>
      <c r="H156" s="204">
        <f>Személyzet!X138</f>
        <v>0</v>
      </c>
      <c r="I156" s="204">
        <f>Személyzet!Y138</f>
        <v>0</v>
      </c>
      <c r="J156" s="204">
        <f>Személyzet!Z138</f>
        <v>0</v>
      </c>
      <c r="K156" s="204">
        <f>Személyzet!AA138</f>
        <v>0</v>
      </c>
      <c r="L156" s="204">
        <f>Személyzet!AB138</f>
        <v>0</v>
      </c>
      <c r="M156" s="204">
        <f>Személyzet!AC138</f>
        <v>0</v>
      </c>
      <c r="N156" s="204">
        <f>Személyzet!AD138</f>
        <v>0</v>
      </c>
      <c r="O156" s="204">
        <f>Személyzet!AE138</f>
        <v>0</v>
      </c>
      <c r="P156" s="204">
        <f>Személyzet!AF138</f>
        <v>0</v>
      </c>
      <c r="Q156" s="204">
        <f>Személyzet!AG138</f>
        <v>0</v>
      </c>
      <c r="R156" s="204">
        <f>Személyzet!AH138</f>
        <v>0</v>
      </c>
      <c r="S156" s="204">
        <f>Személyzet!AI138</f>
        <v>0</v>
      </c>
      <c r="T156" s="204">
        <f>Személyzet!AJ138</f>
        <v>0</v>
      </c>
      <c r="U156" s="204">
        <f>Személyzet!AK138</f>
        <v>0</v>
      </c>
      <c r="V156" s="40"/>
    </row>
    <row r="157" spans="1:22" ht="25.5">
      <c r="A157" s="238"/>
      <c r="B157" s="203" t="s">
        <v>307</v>
      </c>
      <c r="C157" s="199"/>
      <c r="D157" s="201">
        <f t="shared" si="4"/>
        <v>0</v>
      </c>
      <c r="E157" s="201">
        <f t="shared" si="4"/>
        <v>0</v>
      </c>
      <c r="F157" s="204">
        <f>Személyzet!V139</f>
        <v>0</v>
      </c>
      <c r="G157" s="204">
        <f>Személyzet!W139</f>
        <v>0</v>
      </c>
      <c r="H157" s="204">
        <f>Személyzet!X139</f>
        <v>0</v>
      </c>
      <c r="I157" s="204">
        <f>Személyzet!Y139</f>
        <v>0</v>
      </c>
      <c r="J157" s="204">
        <f>Személyzet!Z139</f>
        <v>0</v>
      </c>
      <c r="K157" s="204">
        <f>Személyzet!AA139</f>
        <v>0</v>
      </c>
      <c r="L157" s="204">
        <f>Személyzet!AB139</f>
        <v>0</v>
      </c>
      <c r="M157" s="204">
        <f>Személyzet!AC139</f>
        <v>0</v>
      </c>
      <c r="N157" s="204">
        <f>Személyzet!AD139</f>
        <v>0</v>
      </c>
      <c r="O157" s="204">
        <f>Személyzet!AE139</f>
        <v>0</v>
      </c>
      <c r="P157" s="204">
        <f>Személyzet!AF139</f>
        <v>0</v>
      </c>
      <c r="Q157" s="204">
        <f>Személyzet!AG139</f>
        <v>0</v>
      </c>
      <c r="R157" s="204">
        <f>Személyzet!AH139</f>
        <v>0</v>
      </c>
      <c r="S157" s="204">
        <f>Személyzet!AI139</f>
        <v>0</v>
      </c>
      <c r="T157" s="204">
        <f>Személyzet!AJ139</f>
        <v>0</v>
      </c>
      <c r="U157" s="204">
        <f>Személyzet!AK139</f>
        <v>0</v>
      </c>
      <c r="V157" s="40"/>
    </row>
    <row r="158" spans="1:22" ht="25.5">
      <c r="A158" s="238"/>
      <c r="B158" s="203" t="s">
        <v>308</v>
      </c>
      <c r="C158" s="199"/>
      <c r="D158" s="201">
        <f t="shared" si="4"/>
        <v>0</v>
      </c>
      <c r="E158" s="201">
        <f t="shared" si="4"/>
        <v>0</v>
      </c>
      <c r="F158" s="204">
        <f>Személyzet!V140</f>
        <v>0</v>
      </c>
      <c r="G158" s="204">
        <f>Személyzet!W140</f>
        <v>0</v>
      </c>
      <c r="H158" s="204">
        <f>Személyzet!X140</f>
        <v>0</v>
      </c>
      <c r="I158" s="204">
        <f>Személyzet!Y140</f>
        <v>0</v>
      </c>
      <c r="J158" s="204">
        <f>Személyzet!Z140</f>
        <v>0</v>
      </c>
      <c r="K158" s="204">
        <f>Személyzet!AA140</f>
        <v>0</v>
      </c>
      <c r="L158" s="204">
        <f>Személyzet!AB140</f>
        <v>0</v>
      </c>
      <c r="M158" s="204">
        <f>Személyzet!AC140</f>
        <v>0</v>
      </c>
      <c r="N158" s="204">
        <f>Személyzet!AD140</f>
        <v>0</v>
      </c>
      <c r="O158" s="204">
        <f>Személyzet!AE140</f>
        <v>0</v>
      </c>
      <c r="P158" s="204">
        <f>Személyzet!AF140</f>
        <v>0</v>
      </c>
      <c r="Q158" s="204">
        <f>Személyzet!AG140</f>
        <v>0</v>
      </c>
      <c r="R158" s="204">
        <f>Személyzet!AH140</f>
        <v>0</v>
      </c>
      <c r="S158" s="204">
        <f>Személyzet!AI140</f>
        <v>0</v>
      </c>
      <c r="T158" s="204">
        <f>Személyzet!AJ140</f>
        <v>0</v>
      </c>
      <c r="U158" s="204">
        <f>Személyzet!AK140</f>
        <v>0</v>
      </c>
      <c r="V158" s="40"/>
    </row>
    <row r="159" spans="1:22" ht="12.75">
      <c r="A159" s="238"/>
      <c r="B159" s="202" t="s">
        <v>309</v>
      </c>
      <c r="C159" s="199">
        <v>71</v>
      </c>
      <c r="D159" s="201">
        <f t="shared" si="4"/>
        <v>0</v>
      </c>
      <c r="E159" s="201">
        <f t="shared" si="4"/>
        <v>0</v>
      </c>
      <c r="F159" s="204">
        <f>Személyzet!V141</f>
        <v>0</v>
      </c>
      <c r="G159" s="204">
        <f>Személyzet!W141</f>
        <v>0</v>
      </c>
      <c r="H159" s="204">
        <f>Személyzet!X141</f>
        <v>0</v>
      </c>
      <c r="I159" s="204">
        <f>Személyzet!Y141</f>
        <v>0</v>
      </c>
      <c r="J159" s="204">
        <f>Személyzet!Z141</f>
        <v>0</v>
      </c>
      <c r="K159" s="204">
        <f>Személyzet!AA141</f>
        <v>0</v>
      </c>
      <c r="L159" s="204">
        <f>Személyzet!AB141</f>
        <v>0</v>
      </c>
      <c r="M159" s="204">
        <f>Személyzet!AC141</f>
        <v>0</v>
      </c>
      <c r="N159" s="204">
        <f>Személyzet!AD141</f>
        <v>0</v>
      </c>
      <c r="O159" s="204">
        <f>Személyzet!AE141</f>
        <v>0</v>
      </c>
      <c r="P159" s="204">
        <f>Személyzet!AF141</f>
        <v>0</v>
      </c>
      <c r="Q159" s="204">
        <f>Személyzet!AG141</f>
        <v>0</v>
      </c>
      <c r="R159" s="204">
        <f>Személyzet!AH141</f>
        <v>0</v>
      </c>
      <c r="S159" s="204">
        <f>Személyzet!AI141</f>
        <v>0</v>
      </c>
      <c r="T159" s="204">
        <f>Személyzet!AJ141</f>
        <v>0</v>
      </c>
      <c r="U159" s="204">
        <f>Személyzet!AK141</f>
        <v>0</v>
      </c>
      <c r="V159" s="40"/>
    </row>
    <row r="160" spans="1:22" ht="12.75">
      <c r="A160" s="238"/>
      <c r="B160" s="40"/>
      <c r="C160" s="40"/>
      <c r="D160" s="40"/>
      <c r="E160" s="40"/>
      <c r="F160" s="40"/>
      <c r="G160" s="40"/>
      <c r="H160" s="40"/>
      <c r="I160" s="40"/>
      <c r="J160" s="40"/>
      <c r="K160" s="40"/>
      <c r="L160" s="40"/>
      <c r="M160" s="40"/>
      <c r="N160" s="40"/>
      <c r="O160" s="40"/>
      <c r="P160" s="40"/>
      <c r="Q160" s="40"/>
      <c r="R160" s="40"/>
      <c r="S160" s="40"/>
      <c r="T160" s="40"/>
      <c r="U160" s="40"/>
      <c r="V160" s="40"/>
    </row>
    <row r="161" spans="1:22" ht="12.75">
      <c r="A161" s="238"/>
      <c r="B161" s="40"/>
      <c r="C161" s="40"/>
      <c r="D161" s="40"/>
      <c r="E161" s="40"/>
      <c r="F161" s="40"/>
      <c r="G161" s="40"/>
      <c r="H161" s="40"/>
      <c r="I161" s="40"/>
      <c r="J161" s="40"/>
      <c r="K161" s="40"/>
      <c r="L161" s="40"/>
      <c r="M161" s="40"/>
      <c r="N161" s="40"/>
      <c r="O161" s="40"/>
      <c r="P161" s="40"/>
      <c r="Q161" s="40"/>
      <c r="R161" s="40"/>
      <c r="S161" s="40"/>
      <c r="T161" s="40"/>
      <c r="U161" s="40"/>
      <c r="V161" s="40"/>
    </row>
    <row r="162" spans="1:22" ht="25.5" customHeight="1">
      <c r="A162" s="238"/>
      <c r="B162" s="334" t="s">
        <v>310</v>
      </c>
      <c r="C162" s="334"/>
      <c r="D162" s="336" t="s">
        <v>311</v>
      </c>
      <c r="E162" s="334" t="s">
        <v>138</v>
      </c>
      <c r="F162" s="336" t="s">
        <v>220</v>
      </c>
      <c r="G162" s="342" t="s">
        <v>109</v>
      </c>
      <c r="H162" s="342"/>
      <c r="I162" s="342"/>
      <c r="J162" s="342"/>
      <c r="K162" s="342"/>
      <c r="L162" s="342"/>
      <c r="M162" s="342"/>
      <c r="N162" s="342"/>
      <c r="O162" s="342"/>
      <c r="P162" s="342"/>
      <c r="Q162" s="342"/>
      <c r="R162" s="342"/>
      <c r="S162" s="342" t="s">
        <v>110</v>
      </c>
      <c r="T162" s="342"/>
      <c r="U162" s="342"/>
      <c r="V162" s="342"/>
    </row>
    <row r="163" spans="1:22" ht="12.75">
      <c r="A163" s="238"/>
      <c r="B163" s="334"/>
      <c r="C163" s="334"/>
      <c r="D163" s="336"/>
      <c r="E163" s="334"/>
      <c r="F163" s="336"/>
      <c r="G163" s="334" t="s">
        <v>121</v>
      </c>
      <c r="H163" s="334"/>
      <c r="I163" s="334" t="s">
        <v>111</v>
      </c>
      <c r="J163" s="334"/>
      <c r="K163" s="334" t="s">
        <v>112</v>
      </c>
      <c r="L163" s="334"/>
      <c r="M163" s="334" t="s">
        <v>113</v>
      </c>
      <c r="N163" s="334"/>
      <c r="O163" s="334" t="s">
        <v>114</v>
      </c>
      <c r="P163" s="334"/>
      <c r="Q163" s="334" t="s">
        <v>122</v>
      </c>
      <c r="R163" s="334"/>
      <c r="S163" s="334" t="s">
        <v>123</v>
      </c>
      <c r="T163" s="334"/>
      <c r="U163" s="334" t="s">
        <v>117</v>
      </c>
      <c r="V163" s="334"/>
    </row>
    <row r="164" spans="1:22" ht="12.75">
      <c r="A164" s="238"/>
      <c r="B164" s="334"/>
      <c r="C164" s="334"/>
      <c r="D164" s="336"/>
      <c r="E164" s="334"/>
      <c r="F164" s="336"/>
      <c r="G164" s="199" t="s">
        <v>138</v>
      </c>
      <c r="H164" s="199" t="s">
        <v>124</v>
      </c>
      <c r="I164" s="199" t="s">
        <v>138</v>
      </c>
      <c r="J164" s="199" t="s">
        <v>124</v>
      </c>
      <c r="K164" s="199" t="s">
        <v>138</v>
      </c>
      <c r="L164" s="199" t="s">
        <v>124</v>
      </c>
      <c r="M164" s="199" t="s">
        <v>138</v>
      </c>
      <c r="N164" s="199" t="s">
        <v>124</v>
      </c>
      <c r="O164" s="199" t="s">
        <v>138</v>
      </c>
      <c r="P164" s="199" t="s">
        <v>124</v>
      </c>
      <c r="Q164" s="199" t="s">
        <v>138</v>
      </c>
      <c r="R164" s="199" t="s">
        <v>124</v>
      </c>
      <c r="S164" s="199" t="s">
        <v>138</v>
      </c>
      <c r="T164" s="199" t="s">
        <v>124</v>
      </c>
      <c r="U164" s="199" t="s">
        <v>138</v>
      </c>
      <c r="V164" s="199" t="s">
        <v>124</v>
      </c>
    </row>
    <row r="165" spans="1:22" ht="12.75">
      <c r="A165" s="238"/>
      <c r="B165" s="334" t="s">
        <v>148</v>
      </c>
      <c r="C165" s="334"/>
      <c r="D165" s="199" t="s">
        <v>149</v>
      </c>
      <c r="E165" s="199">
        <v>1</v>
      </c>
      <c r="F165" s="199">
        <v>2</v>
      </c>
      <c r="G165" s="199">
        <v>3</v>
      </c>
      <c r="H165" s="199">
        <v>4</v>
      </c>
      <c r="I165" s="199">
        <v>5</v>
      </c>
      <c r="J165" s="199">
        <v>6</v>
      </c>
      <c r="K165" s="199">
        <v>7</v>
      </c>
      <c r="L165" s="199">
        <v>8</v>
      </c>
      <c r="M165" s="199">
        <v>9</v>
      </c>
      <c r="N165" s="199">
        <v>10</v>
      </c>
      <c r="O165" s="199">
        <v>11</v>
      </c>
      <c r="P165" s="199">
        <v>12</v>
      </c>
      <c r="Q165" s="199">
        <v>13</v>
      </c>
      <c r="R165" s="199">
        <v>14</v>
      </c>
      <c r="S165" s="199">
        <v>15</v>
      </c>
      <c r="T165" s="199">
        <v>16</v>
      </c>
      <c r="U165" s="199">
        <v>17</v>
      </c>
      <c r="V165" s="199">
        <v>18</v>
      </c>
    </row>
    <row r="166" spans="1:22" ht="12.75">
      <c r="A166" s="238"/>
      <c r="B166" s="344" t="s">
        <v>650</v>
      </c>
      <c r="C166" s="344"/>
      <c r="D166" s="199">
        <v>1</v>
      </c>
      <c r="E166" s="201">
        <f>E167+E199+E200+E201+E202</f>
        <v>0</v>
      </c>
      <c r="F166" s="201">
        <f aca="true" t="shared" si="5" ref="F166:V166">F167+F199+F200+F201+F202</f>
        <v>0</v>
      </c>
      <c r="G166" s="201">
        <f t="shared" si="5"/>
        <v>0</v>
      </c>
      <c r="H166" s="201">
        <f t="shared" si="5"/>
        <v>0</v>
      </c>
      <c r="I166" s="201">
        <f t="shared" si="5"/>
        <v>0</v>
      </c>
      <c r="J166" s="201">
        <f t="shared" si="5"/>
        <v>0</v>
      </c>
      <c r="K166" s="201">
        <f t="shared" si="5"/>
        <v>0</v>
      </c>
      <c r="L166" s="201">
        <f t="shared" si="5"/>
        <v>0</v>
      </c>
      <c r="M166" s="201">
        <f t="shared" si="5"/>
        <v>0</v>
      </c>
      <c r="N166" s="201">
        <f t="shared" si="5"/>
        <v>0</v>
      </c>
      <c r="O166" s="201">
        <f t="shared" si="5"/>
        <v>0</v>
      </c>
      <c r="P166" s="201">
        <f t="shared" si="5"/>
        <v>0</v>
      </c>
      <c r="Q166" s="201">
        <f t="shared" si="5"/>
        <v>0</v>
      </c>
      <c r="R166" s="201">
        <f t="shared" si="5"/>
        <v>0</v>
      </c>
      <c r="S166" s="201">
        <f t="shared" si="5"/>
        <v>0</v>
      </c>
      <c r="T166" s="201">
        <f t="shared" si="5"/>
        <v>0</v>
      </c>
      <c r="U166" s="201">
        <f t="shared" si="5"/>
        <v>0</v>
      </c>
      <c r="V166" s="201">
        <f t="shared" si="5"/>
        <v>0</v>
      </c>
    </row>
    <row r="167" spans="1:22" ht="12.75">
      <c r="A167" s="238"/>
      <c r="B167" s="344" t="s">
        <v>312</v>
      </c>
      <c r="C167" s="344"/>
      <c r="D167" s="199">
        <v>2</v>
      </c>
      <c r="E167" s="201">
        <f>SUM(E168,E186:E198)</f>
        <v>0</v>
      </c>
      <c r="F167" s="201">
        <f aca="true" t="shared" si="6" ref="F167:V167">SUM(F168,F186:F198)</f>
        <v>0</v>
      </c>
      <c r="G167" s="201">
        <f t="shared" si="6"/>
        <v>0</v>
      </c>
      <c r="H167" s="201">
        <f t="shared" si="6"/>
        <v>0</v>
      </c>
      <c r="I167" s="201">
        <f t="shared" si="6"/>
        <v>0</v>
      </c>
      <c r="J167" s="201">
        <f t="shared" si="6"/>
        <v>0</v>
      </c>
      <c r="K167" s="201">
        <f t="shared" si="6"/>
        <v>0</v>
      </c>
      <c r="L167" s="201">
        <f t="shared" si="6"/>
        <v>0</v>
      </c>
      <c r="M167" s="201">
        <f t="shared" si="6"/>
        <v>0</v>
      </c>
      <c r="N167" s="201">
        <f t="shared" si="6"/>
        <v>0</v>
      </c>
      <c r="O167" s="201">
        <f t="shared" si="6"/>
        <v>0</v>
      </c>
      <c r="P167" s="201">
        <f t="shared" si="6"/>
        <v>0</v>
      </c>
      <c r="Q167" s="201">
        <f t="shared" si="6"/>
        <v>0</v>
      </c>
      <c r="R167" s="201">
        <f t="shared" si="6"/>
        <v>0</v>
      </c>
      <c r="S167" s="201">
        <f t="shared" si="6"/>
        <v>0</v>
      </c>
      <c r="T167" s="201">
        <f t="shared" si="6"/>
        <v>0</v>
      </c>
      <c r="U167" s="201">
        <f t="shared" si="6"/>
        <v>0</v>
      </c>
      <c r="V167" s="201">
        <f t="shared" si="6"/>
        <v>0</v>
      </c>
    </row>
    <row r="168" spans="1:22" ht="12.75">
      <c r="A168" s="238"/>
      <c r="B168" s="334" t="s">
        <v>651</v>
      </c>
      <c r="C168" s="334"/>
      <c r="D168" s="199">
        <v>3</v>
      </c>
      <c r="E168" s="201">
        <f>SUM(E169:E185)</f>
        <v>0</v>
      </c>
      <c r="F168" s="201">
        <f aca="true" t="shared" si="7" ref="F168:V168">SUM(F169:F185)</f>
        <v>0</v>
      </c>
      <c r="G168" s="201">
        <f t="shared" si="7"/>
        <v>0</v>
      </c>
      <c r="H168" s="201">
        <f t="shared" si="7"/>
        <v>0</v>
      </c>
      <c r="I168" s="201">
        <f t="shared" si="7"/>
        <v>0</v>
      </c>
      <c r="J168" s="201">
        <f t="shared" si="7"/>
        <v>0</v>
      </c>
      <c r="K168" s="201">
        <f t="shared" si="7"/>
        <v>0</v>
      </c>
      <c r="L168" s="201">
        <f t="shared" si="7"/>
        <v>0</v>
      </c>
      <c r="M168" s="201">
        <f t="shared" si="7"/>
        <v>0</v>
      </c>
      <c r="N168" s="201">
        <f t="shared" si="7"/>
        <v>0</v>
      </c>
      <c r="O168" s="201">
        <f t="shared" si="7"/>
        <v>0</v>
      </c>
      <c r="P168" s="201">
        <f t="shared" si="7"/>
        <v>0</v>
      </c>
      <c r="Q168" s="201">
        <f t="shared" si="7"/>
        <v>0</v>
      </c>
      <c r="R168" s="201">
        <f t="shared" si="7"/>
        <v>0</v>
      </c>
      <c r="S168" s="201">
        <f t="shared" si="7"/>
        <v>0</v>
      </c>
      <c r="T168" s="201">
        <f t="shared" si="7"/>
        <v>0</v>
      </c>
      <c r="U168" s="201">
        <f t="shared" si="7"/>
        <v>0</v>
      </c>
      <c r="V168" s="201">
        <f t="shared" si="7"/>
        <v>0</v>
      </c>
    </row>
    <row r="169" spans="1:22" ht="12.75">
      <c r="A169" s="238"/>
      <c r="B169" s="210" t="s">
        <v>313</v>
      </c>
      <c r="C169" s="210"/>
      <c r="D169" s="199">
        <v>4</v>
      </c>
      <c r="E169" s="201">
        <f>G169+I169+K169+M169+O169+Q169</f>
        <v>0</v>
      </c>
      <c r="F169" s="201">
        <f>H169+J169+L169+N169+P169+R169</f>
        <v>0</v>
      </c>
      <c r="G169" s="204">
        <f>Személyzet!W151</f>
        <v>0</v>
      </c>
      <c r="H169" s="204">
        <f>Személyzet!X151</f>
        <v>0</v>
      </c>
      <c r="I169" s="204">
        <f>Személyzet!Y151</f>
        <v>0</v>
      </c>
      <c r="J169" s="204">
        <f>Személyzet!Z151</f>
        <v>0</v>
      </c>
      <c r="K169" s="204">
        <f>Személyzet!AA151</f>
        <v>0</v>
      </c>
      <c r="L169" s="204">
        <f>Személyzet!AB151</f>
        <v>0</v>
      </c>
      <c r="M169" s="204">
        <f>Személyzet!AC151</f>
        <v>0</v>
      </c>
      <c r="N169" s="204">
        <f>Személyzet!AD151</f>
        <v>0</v>
      </c>
      <c r="O169" s="204">
        <f>Személyzet!AE151</f>
        <v>0</v>
      </c>
      <c r="P169" s="204">
        <f>Személyzet!AF151</f>
        <v>0</v>
      </c>
      <c r="Q169" s="204">
        <f>Személyzet!AG151</f>
        <v>0</v>
      </c>
      <c r="R169" s="204">
        <f>Személyzet!AH151</f>
        <v>0</v>
      </c>
      <c r="S169" s="204">
        <f>Személyzet!AI151</f>
        <v>0</v>
      </c>
      <c r="T169" s="204">
        <f>Személyzet!AJ151</f>
        <v>0</v>
      </c>
      <c r="U169" s="204">
        <f>Személyzet!AK151</f>
        <v>0</v>
      </c>
      <c r="V169" s="204">
        <f>Személyzet!AL151</f>
        <v>0</v>
      </c>
    </row>
    <row r="170" spans="1:22" ht="12.75">
      <c r="A170" s="238"/>
      <c r="B170" s="210" t="s">
        <v>314</v>
      </c>
      <c r="C170" s="210"/>
      <c r="D170" s="199">
        <v>5</v>
      </c>
      <c r="E170" s="201">
        <f>G170+I170+K170+M170+O170+Q170</f>
        <v>0</v>
      </c>
      <c r="F170" s="201">
        <f aca="true" t="shared" si="8" ref="F170:F202">H170+J170+L170+N170+P170+R170</f>
        <v>0</v>
      </c>
      <c r="G170" s="204">
        <f>Személyzet!W152</f>
        <v>0</v>
      </c>
      <c r="H170" s="204">
        <f>Személyzet!X152</f>
        <v>0</v>
      </c>
      <c r="I170" s="204">
        <f>Személyzet!Y152</f>
        <v>0</v>
      </c>
      <c r="J170" s="204">
        <f>Személyzet!Z152</f>
        <v>0</v>
      </c>
      <c r="K170" s="204">
        <f>Személyzet!AA152</f>
        <v>0</v>
      </c>
      <c r="L170" s="204">
        <f>Személyzet!AB152</f>
        <v>0</v>
      </c>
      <c r="M170" s="204">
        <f>Személyzet!AC152</f>
        <v>0</v>
      </c>
      <c r="N170" s="204">
        <f>Személyzet!AD152</f>
        <v>0</v>
      </c>
      <c r="O170" s="204">
        <f>Személyzet!AE152</f>
        <v>0</v>
      </c>
      <c r="P170" s="204">
        <f>Személyzet!AF152</f>
        <v>0</v>
      </c>
      <c r="Q170" s="204">
        <f>Személyzet!AG152</f>
        <v>0</v>
      </c>
      <c r="R170" s="204">
        <f>Személyzet!AH152</f>
        <v>0</v>
      </c>
      <c r="S170" s="204">
        <f>Személyzet!AI152</f>
        <v>0</v>
      </c>
      <c r="T170" s="204">
        <f>Személyzet!AJ152</f>
        <v>0</v>
      </c>
      <c r="U170" s="204">
        <f>Személyzet!AK152</f>
        <v>0</v>
      </c>
      <c r="V170" s="204">
        <f>Személyzet!AL152</f>
        <v>0</v>
      </c>
    </row>
    <row r="171" spans="1:22" ht="25.5">
      <c r="A171" s="238"/>
      <c r="B171" s="210" t="s">
        <v>315</v>
      </c>
      <c r="C171" s="210"/>
      <c r="D171" s="199">
        <v>6</v>
      </c>
      <c r="E171" s="201">
        <f>G171+I171+K171+M171+O171+Q171</f>
        <v>0</v>
      </c>
      <c r="F171" s="201">
        <f t="shared" si="8"/>
        <v>0</v>
      </c>
      <c r="G171" s="204">
        <f>Személyzet!W153</f>
        <v>0</v>
      </c>
      <c r="H171" s="204">
        <f>Személyzet!X153</f>
        <v>0</v>
      </c>
      <c r="I171" s="204">
        <f>Személyzet!Y153</f>
        <v>0</v>
      </c>
      <c r="J171" s="204">
        <f>Személyzet!Z153</f>
        <v>0</v>
      </c>
      <c r="K171" s="204">
        <f>Személyzet!AA153</f>
        <v>0</v>
      </c>
      <c r="L171" s="204">
        <f>Személyzet!AB153</f>
        <v>0</v>
      </c>
      <c r="M171" s="204">
        <f>Személyzet!AC153</f>
        <v>0</v>
      </c>
      <c r="N171" s="204">
        <f>Személyzet!AD153</f>
        <v>0</v>
      </c>
      <c r="O171" s="204">
        <f>Személyzet!AE153</f>
        <v>0</v>
      </c>
      <c r="P171" s="204">
        <f>Személyzet!AF153</f>
        <v>0</v>
      </c>
      <c r="Q171" s="204">
        <f>Személyzet!AG153</f>
        <v>0</v>
      </c>
      <c r="R171" s="204">
        <f>Személyzet!AH153</f>
        <v>0</v>
      </c>
      <c r="S171" s="204">
        <f>Személyzet!AI153</f>
        <v>0</v>
      </c>
      <c r="T171" s="204">
        <f>Személyzet!AJ153</f>
        <v>0</v>
      </c>
      <c r="U171" s="204">
        <f>Személyzet!AK153</f>
        <v>0</v>
      </c>
      <c r="V171" s="204">
        <f>Személyzet!AL153</f>
        <v>0</v>
      </c>
    </row>
    <row r="172" spans="1:22" ht="12.75">
      <c r="A172" s="238"/>
      <c r="B172" s="210" t="s">
        <v>316</v>
      </c>
      <c r="C172" s="210"/>
      <c r="D172" s="199">
        <v>7</v>
      </c>
      <c r="E172" s="201">
        <f>G172+I172+K172+M172+O172+Q172</f>
        <v>0</v>
      </c>
      <c r="F172" s="201">
        <f t="shared" si="8"/>
        <v>0</v>
      </c>
      <c r="G172" s="204">
        <f>Személyzet!W154</f>
        <v>0</v>
      </c>
      <c r="H172" s="204">
        <f>Személyzet!X154</f>
        <v>0</v>
      </c>
      <c r="I172" s="204">
        <f>Személyzet!Y154</f>
        <v>0</v>
      </c>
      <c r="J172" s="204">
        <f>Személyzet!Z154</f>
        <v>0</v>
      </c>
      <c r="K172" s="204">
        <f>Személyzet!AA154</f>
        <v>0</v>
      </c>
      <c r="L172" s="204">
        <f>Személyzet!AB154</f>
        <v>0</v>
      </c>
      <c r="M172" s="204">
        <f>Személyzet!AC154</f>
        <v>0</v>
      </c>
      <c r="N172" s="204">
        <f>Személyzet!AD154</f>
        <v>0</v>
      </c>
      <c r="O172" s="204">
        <f>Személyzet!AE154</f>
        <v>0</v>
      </c>
      <c r="P172" s="204">
        <f>Személyzet!AF154</f>
        <v>0</v>
      </c>
      <c r="Q172" s="204">
        <f>Személyzet!AG154</f>
        <v>0</v>
      </c>
      <c r="R172" s="204">
        <f>Személyzet!AH154</f>
        <v>0</v>
      </c>
      <c r="S172" s="204">
        <f>Személyzet!AI154</f>
        <v>0</v>
      </c>
      <c r="T172" s="204">
        <f>Személyzet!AJ154</f>
        <v>0</v>
      </c>
      <c r="U172" s="204">
        <f>Személyzet!AK154</f>
        <v>0</v>
      </c>
      <c r="V172" s="204">
        <f>Személyzet!AL154</f>
        <v>0</v>
      </c>
    </row>
    <row r="173" spans="1:22" ht="12.75">
      <c r="A173" s="238"/>
      <c r="B173" s="210" t="s">
        <v>317</v>
      </c>
      <c r="C173" s="210"/>
      <c r="D173" s="199">
        <v>8</v>
      </c>
      <c r="E173" s="201">
        <f aca="true" t="shared" si="9" ref="E173:E202">G173+I173+K173+M173+O173+Q173</f>
        <v>0</v>
      </c>
      <c r="F173" s="201">
        <f t="shared" si="8"/>
        <v>0</v>
      </c>
      <c r="G173" s="204">
        <f>Személyzet!W155</f>
        <v>0</v>
      </c>
      <c r="H173" s="204">
        <f>Személyzet!X155</f>
        <v>0</v>
      </c>
      <c r="I173" s="204">
        <f>Személyzet!Y155</f>
        <v>0</v>
      </c>
      <c r="J173" s="204">
        <f>Személyzet!Z155</f>
        <v>0</v>
      </c>
      <c r="K173" s="204">
        <f>Személyzet!AA155</f>
        <v>0</v>
      </c>
      <c r="L173" s="204">
        <f>Személyzet!AB155</f>
        <v>0</v>
      </c>
      <c r="M173" s="204">
        <f>Személyzet!AC155</f>
        <v>0</v>
      </c>
      <c r="N173" s="204">
        <f>Személyzet!AD155</f>
        <v>0</v>
      </c>
      <c r="O173" s="204">
        <f>Személyzet!AE155</f>
        <v>0</v>
      </c>
      <c r="P173" s="204">
        <f>Személyzet!AF155</f>
        <v>0</v>
      </c>
      <c r="Q173" s="204">
        <f>Személyzet!AG155</f>
        <v>0</v>
      </c>
      <c r="R173" s="204">
        <f>Személyzet!AH155</f>
        <v>0</v>
      </c>
      <c r="S173" s="204">
        <f>Személyzet!AI155</f>
        <v>0</v>
      </c>
      <c r="T173" s="204">
        <f>Személyzet!AJ155</f>
        <v>0</v>
      </c>
      <c r="U173" s="204">
        <f>Személyzet!AK155</f>
        <v>0</v>
      </c>
      <c r="V173" s="204">
        <f>Személyzet!AL155</f>
        <v>0</v>
      </c>
    </row>
    <row r="174" spans="1:22" ht="25.5">
      <c r="A174" s="238"/>
      <c r="B174" s="210" t="s">
        <v>318</v>
      </c>
      <c r="C174" s="210"/>
      <c r="D174" s="199">
        <v>9</v>
      </c>
      <c r="E174" s="201">
        <f t="shared" si="9"/>
        <v>0</v>
      </c>
      <c r="F174" s="201">
        <f t="shared" si="8"/>
        <v>0</v>
      </c>
      <c r="G174" s="204">
        <f>Személyzet!W156</f>
        <v>0</v>
      </c>
      <c r="H174" s="204">
        <f>Személyzet!X156</f>
        <v>0</v>
      </c>
      <c r="I174" s="204">
        <f>Személyzet!Y156</f>
        <v>0</v>
      </c>
      <c r="J174" s="204">
        <f>Személyzet!Z156</f>
        <v>0</v>
      </c>
      <c r="K174" s="204">
        <f>Személyzet!AA156</f>
        <v>0</v>
      </c>
      <c r="L174" s="204">
        <f>Személyzet!AB156</f>
        <v>0</v>
      </c>
      <c r="M174" s="204">
        <f>Személyzet!AC156</f>
        <v>0</v>
      </c>
      <c r="N174" s="204">
        <f>Személyzet!AD156</f>
        <v>0</v>
      </c>
      <c r="O174" s="204">
        <f>Személyzet!AE156</f>
        <v>0</v>
      </c>
      <c r="P174" s="204">
        <f>Személyzet!AF156</f>
        <v>0</v>
      </c>
      <c r="Q174" s="204">
        <f>Személyzet!AG156</f>
        <v>0</v>
      </c>
      <c r="R174" s="204">
        <f>Személyzet!AH156</f>
        <v>0</v>
      </c>
      <c r="S174" s="204">
        <f>Személyzet!AI156</f>
        <v>0</v>
      </c>
      <c r="T174" s="204">
        <f>Személyzet!AJ156</f>
        <v>0</v>
      </c>
      <c r="U174" s="204">
        <f>Személyzet!AK156</f>
        <v>0</v>
      </c>
      <c r="V174" s="204">
        <f>Személyzet!AL156</f>
        <v>0</v>
      </c>
    </row>
    <row r="175" spans="1:22" ht="12.75">
      <c r="A175" s="238"/>
      <c r="B175" s="210" t="s">
        <v>319</v>
      </c>
      <c r="C175" s="210"/>
      <c r="D175" s="199">
        <v>10</v>
      </c>
      <c r="E175" s="201">
        <f t="shared" si="9"/>
        <v>0</v>
      </c>
      <c r="F175" s="201">
        <f t="shared" si="8"/>
        <v>0</v>
      </c>
      <c r="G175" s="204">
        <f>Személyzet!W157</f>
        <v>0</v>
      </c>
      <c r="H175" s="204">
        <f>Személyzet!X157</f>
        <v>0</v>
      </c>
      <c r="I175" s="204">
        <f>Személyzet!Y157</f>
        <v>0</v>
      </c>
      <c r="J175" s="204">
        <f>Személyzet!Z157</f>
        <v>0</v>
      </c>
      <c r="K175" s="204">
        <f>Személyzet!AA157</f>
        <v>0</v>
      </c>
      <c r="L175" s="204">
        <f>Személyzet!AB157</f>
        <v>0</v>
      </c>
      <c r="M175" s="204">
        <f>Személyzet!AC157</f>
        <v>0</v>
      </c>
      <c r="N175" s="204">
        <f>Személyzet!AD157</f>
        <v>0</v>
      </c>
      <c r="O175" s="204">
        <f>Személyzet!AE157</f>
        <v>0</v>
      </c>
      <c r="P175" s="204">
        <f>Személyzet!AF157</f>
        <v>0</v>
      </c>
      <c r="Q175" s="204">
        <f>Személyzet!AG157</f>
        <v>0</v>
      </c>
      <c r="R175" s="204">
        <f>Személyzet!AH157</f>
        <v>0</v>
      </c>
      <c r="S175" s="204">
        <f>Személyzet!AI157</f>
        <v>0</v>
      </c>
      <c r="T175" s="204">
        <f>Személyzet!AJ157</f>
        <v>0</v>
      </c>
      <c r="U175" s="204">
        <f>Személyzet!AK157</f>
        <v>0</v>
      </c>
      <c r="V175" s="204">
        <f>Személyzet!AL157</f>
        <v>0</v>
      </c>
    </row>
    <row r="176" spans="1:22" ht="25.5">
      <c r="A176" s="238"/>
      <c r="B176" s="210" t="s">
        <v>320</v>
      </c>
      <c r="C176" s="210"/>
      <c r="D176" s="199">
        <v>11</v>
      </c>
      <c r="E176" s="201">
        <f t="shared" si="9"/>
        <v>0</v>
      </c>
      <c r="F176" s="201">
        <f t="shared" si="8"/>
        <v>0</v>
      </c>
      <c r="G176" s="204">
        <f>Személyzet!W158</f>
        <v>0</v>
      </c>
      <c r="H176" s="204">
        <f>Személyzet!X158</f>
        <v>0</v>
      </c>
      <c r="I176" s="204">
        <f>Személyzet!Y158</f>
        <v>0</v>
      </c>
      <c r="J176" s="204">
        <f>Személyzet!Z158</f>
        <v>0</v>
      </c>
      <c r="K176" s="204">
        <f>Személyzet!AA158</f>
        <v>0</v>
      </c>
      <c r="L176" s="204">
        <f>Személyzet!AB158</f>
        <v>0</v>
      </c>
      <c r="M176" s="204">
        <f>Személyzet!AC158</f>
        <v>0</v>
      </c>
      <c r="N176" s="204">
        <f>Személyzet!AD158</f>
        <v>0</v>
      </c>
      <c r="O176" s="204">
        <f>Személyzet!AE158</f>
        <v>0</v>
      </c>
      <c r="P176" s="204">
        <f>Személyzet!AF158</f>
        <v>0</v>
      </c>
      <c r="Q176" s="204">
        <f>Személyzet!AG158</f>
        <v>0</v>
      </c>
      <c r="R176" s="204">
        <f>Személyzet!AH158</f>
        <v>0</v>
      </c>
      <c r="S176" s="204">
        <f>Személyzet!AI158</f>
        <v>0</v>
      </c>
      <c r="T176" s="204">
        <f>Személyzet!AJ158</f>
        <v>0</v>
      </c>
      <c r="U176" s="204">
        <f>Személyzet!AK158</f>
        <v>0</v>
      </c>
      <c r="V176" s="204">
        <f>Személyzet!AL158</f>
        <v>0</v>
      </c>
    </row>
    <row r="177" spans="1:22" ht="12.75">
      <c r="A177" s="238"/>
      <c r="B177" s="210" t="s">
        <v>321</v>
      </c>
      <c r="C177" s="210"/>
      <c r="D177" s="199">
        <v>12</v>
      </c>
      <c r="E177" s="201">
        <f t="shared" si="9"/>
        <v>0</v>
      </c>
      <c r="F177" s="201">
        <f t="shared" si="8"/>
        <v>0</v>
      </c>
      <c r="G177" s="204">
        <f>Személyzet!W159</f>
        <v>0</v>
      </c>
      <c r="H177" s="204">
        <f>Személyzet!X159</f>
        <v>0</v>
      </c>
      <c r="I177" s="204">
        <f>Személyzet!Y159</f>
        <v>0</v>
      </c>
      <c r="J177" s="204">
        <f>Személyzet!Z159</f>
        <v>0</v>
      </c>
      <c r="K177" s="204">
        <f>Személyzet!AA159</f>
        <v>0</v>
      </c>
      <c r="L177" s="204">
        <f>Személyzet!AB159</f>
        <v>0</v>
      </c>
      <c r="M177" s="204">
        <f>Személyzet!AC159</f>
        <v>0</v>
      </c>
      <c r="N177" s="204">
        <f>Személyzet!AD159</f>
        <v>0</v>
      </c>
      <c r="O177" s="204">
        <f>Személyzet!AE159</f>
        <v>0</v>
      </c>
      <c r="P177" s="204">
        <f>Személyzet!AF159</f>
        <v>0</v>
      </c>
      <c r="Q177" s="204">
        <f>Személyzet!AG159</f>
        <v>0</v>
      </c>
      <c r="R177" s="204">
        <f>Személyzet!AH159</f>
        <v>0</v>
      </c>
      <c r="S177" s="204">
        <f>Személyzet!AI159</f>
        <v>0</v>
      </c>
      <c r="T177" s="204">
        <f>Személyzet!AJ159</f>
        <v>0</v>
      </c>
      <c r="U177" s="204">
        <f>Személyzet!AK159</f>
        <v>0</v>
      </c>
      <c r="V177" s="204">
        <f>Személyzet!AL159</f>
        <v>0</v>
      </c>
    </row>
    <row r="178" spans="1:22" ht="25.5">
      <c r="A178" s="238"/>
      <c r="B178" s="210" t="s">
        <v>322</v>
      </c>
      <c r="C178" s="210"/>
      <c r="D178" s="199">
        <v>13</v>
      </c>
      <c r="E178" s="201">
        <f t="shared" si="9"/>
        <v>0</v>
      </c>
      <c r="F178" s="201">
        <f t="shared" si="8"/>
        <v>0</v>
      </c>
      <c r="G178" s="204">
        <f>Személyzet!W160</f>
        <v>0</v>
      </c>
      <c r="H178" s="204">
        <f>Személyzet!X160</f>
        <v>0</v>
      </c>
      <c r="I178" s="204">
        <f>Személyzet!Y160</f>
        <v>0</v>
      </c>
      <c r="J178" s="204">
        <f>Személyzet!Z160</f>
        <v>0</v>
      </c>
      <c r="K178" s="204">
        <f>Személyzet!AA160</f>
        <v>0</v>
      </c>
      <c r="L178" s="204">
        <f>Személyzet!AB160</f>
        <v>0</v>
      </c>
      <c r="M178" s="204">
        <f>Személyzet!AC160</f>
        <v>0</v>
      </c>
      <c r="N178" s="204">
        <f>Személyzet!AD160</f>
        <v>0</v>
      </c>
      <c r="O178" s="204">
        <f>Személyzet!AE160</f>
        <v>0</v>
      </c>
      <c r="P178" s="204">
        <f>Személyzet!AF160</f>
        <v>0</v>
      </c>
      <c r="Q178" s="204">
        <f>Személyzet!AG160</f>
        <v>0</v>
      </c>
      <c r="R178" s="204">
        <f>Személyzet!AH160</f>
        <v>0</v>
      </c>
      <c r="S178" s="204">
        <f>Személyzet!AI160</f>
        <v>0</v>
      </c>
      <c r="T178" s="204">
        <f>Személyzet!AJ160</f>
        <v>0</v>
      </c>
      <c r="U178" s="204">
        <f>Személyzet!AK160</f>
        <v>0</v>
      </c>
      <c r="V178" s="204">
        <f>Személyzet!AL160</f>
        <v>0</v>
      </c>
    </row>
    <row r="179" spans="1:22" ht="25.5">
      <c r="A179" s="238"/>
      <c r="B179" s="210" t="s">
        <v>323</v>
      </c>
      <c r="C179" s="210"/>
      <c r="D179" s="199">
        <v>14</v>
      </c>
      <c r="E179" s="201">
        <f t="shared" si="9"/>
        <v>0</v>
      </c>
      <c r="F179" s="201">
        <f t="shared" si="8"/>
        <v>0</v>
      </c>
      <c r="G179" s="204">
        <f>Személyzet!W161</f>
        <v>0</v>
      </c>
      <c r="H179" s="204">
        <f>Személyzet!X161</f>
        <v>0</v>
      </c>
      <c r="I179" s="204">
        <f>Személyzet!Y161</f>
        <v>0</v>
      </c>
      <c r="J179" s="204">
        <f>Személyzet!Z161</f>
        <v>0</v>
      </c>
      <c r="K179" s="204">
        <f>Személyzet!AA161</f>
        <v>0</v>
      </c>
      <c r="L179" s="204">
        <f>Személyzet!AB161</f>
        <v>0</v>
      </c>
      <c r="M179" s="204">
        <f>Személyzet!AC161</f>
        <v>0</v>
      </c>
      <c r="N179" s="204">
        <f>Személyzet!AD161</f>
        <v>0</v>
      </c>
      <c r="O179" s="204">
        <f>Személyzet!AE161</f>
        <v>0</v>
      </c>
      <c r="P179" s="204">
        <f>Személyzet!AF161</f>
        <v>0</v>
      </c>
      <c r="Q179" s="204">
        <f>Személyzet!AG161</f>
        <v>0</v>
      </c>
      <c r="R179" s="204">
        <f>Személyzet!AH161</f>
        <v>0</v>
      </c>
      <c r="S179" s="204">
        <f>Személyzet!AI161</f>
        <v>0</v>
      </c>
      <c r="T179" s="204">
        <f>Személyzet!AJ161</f>
        <v>0</v>
      </c>
      <c r="U179" s="204">
        <f>Személyzet!AK161</f>
        <v>0</v>
      </c>
      <c r="V179" s="204">
        <f>Személyzet!AL161</f>
        <v>0</v>
      </c>
    </row>
    <row r="180" spans="1:22" ht="12.75">
      <c r="A180" s="238"/>
      <c r="B180" s="345" t="s">
        <v>324</v>
      </c>
      <c r="C180" s="345"/>
      <c r="D180" s="199">
        <v>15</v>
      </c>
      <c r="E180" s="201">
        <f t="shared" si="9"/>
        <v>0</v>
      </c>
      <c r="F180" s="201">
        <f t="shared" si="8"/>
        <v>0</v>
      </c>
      <c r="G180" s="204">
        <f>Személyzet!W162</f>
        <v>0</v>
      </c>
      <c r="H180" s="204">
        <f>Személyzet!X162</f>
        <v>0</v>
      </c>
      <c r="I180" s="204">
        <f>Személyzet!Y162</f>
        <v>0</v>
      </c>
      <c r="J180" s="204">
        <f>Személyzet!Z162</f>
        <v>0</v>
      </c>
      <c r="K180" s="204">
        <f>Személyzet!AA162</f>
        <v>0</v>
      </c>
      <c r="L180" s="204">
        <f>Személyzet!AB162</f>
        <v>0</v>
      </c>
      <c r="M180" s="204">
        <f>Személyzet!AC162</f>
        <v>0</v>
      </c>
      <c r="N180" s="204">
        <f>Személyzet!AD162</f>
        <v>0</v>
      </c>
      <c r="O180" s="204">
        <f>Személyzet!AE162</f>
        <v>0</v>
      </c>
      <c r="P180" s="204">
        <f>Személyzet!AF162</f>
        <v>0</v>
      </c>
      <c r="Q180" s="204">
        <f>Személyzet!AG162</f>
        <v>0</v>
      </c>
      <c r="R180" s="204">
        <f>Személyzet!AH162</f>
        <v>0</v>
      </c>
      <c r="S180" s="204">
        <f>Személyzet!AI162</f>
        <v>0</v>
      </c>
      <c r="T180" s="204">
        <f>Személyzet!AJ162</f>
        <v>0</v>
      </c>
      <c r="U180" s="204">
        <f>Személyzet!AK162</f>
        <v>0</v>
      </c>
      <c r="V180" s="204">
        <f>Személyzet!AL162</f>
        <v>0</v>
      </c>
    </row>
    <row r="181" spans="1:22" ht="12.75">
      <c r="A181" s="238"/>
      <c r="B181" s="210" t="s">
        <v>325</v>
      </c>
      <c r="C181" s="210"/>
      <c r="D181" s="199">
        <v>16</v>
      </c>
      <c r="E181" s="201">
        <f t="shared" si="9"/>
        <v>0</v>
      </c>
      <c r="F181" s="201">
        <f t="shared" si="8"/>
        <v>0</v>
      </c>
      <c r="G181" s="204">
        <f>Személyzet!W163</f>
        <v>0</v>
      </c>
      <c r="H181" s="204">
        <f>Személyzet!X163</f>
        <v>0</v>
      </c>
      <c r="I181" s="204">
        <f>Személyzet!Y163</f>
        <v>0</v>
      </c>
      <c r="J181" s="204">
        <f>Személyzet!Z163</f>
        <v>0</v>
      </c>
      <c r="K181" s="204">
        <f>Személyzet!AA163</f>
        <v>0</v>
      </c>
      <c r="L181" s="204">
        <f>Személyzet!AB163</f>
        <v>0</v>
      </c>
      <c r="M181" s="204">
        <f>Személyzet!AC163</f>
        <v>0</v>
      </c>
      <c r="N181" s="204">
        <f>Személyzet!AD163</f>
        <v>0</v>
      </c>
      <c r="O181" s="204">
        <f>Személyzet!AE163</f>
        <v>0</v>
      </c>
      <c r="P181" s="204">
        <f>Személyzet!AF163</f>
        <v>0</v>
      </c>
      <c r="Q181" s="204">
        <f>Személyzet!AG163</f>
        <v>0</v>
      </c>
      <c r="R181" s="204">
        <f>Személyzet!AH163</f>
        <v>0</v>
      </c>
      <c r="S181" s="204">
        <f>Személyzet!AI163</f>
        <v>0</v>
      </c>
      <c r="T181" s="204">
        <f>Személyzet!AJ163</f>
        <v>0</v>
      </c>
      <c r="U181" s="204">
        <f>Személyzet!AK163</f>
        <v>0</v>
      </c>
      <c r="V181" s="204">
        <f>Személyzet!AL163</f>
        <v>0</v>
      </c>
    </row>
    <row r="182" spans="1:22" ht="25.5">
      <c r="A182" s="238"/>
      <c r="B182" s="210" t="s">
        <v>326</v>
      </c>
      <c r="C182" s="210"/>
      <c r="D182" s="199">
        <v>17</v>
      </c>
      <c r="E182" s="201">
        <f t="shared" si="9"/>
        <v>0</v>
      </c>
      <c r="F182" s="201">
        <f t="shared" si="8"/>
        <v>0</v>
      </c>
      <c r="G182" s="204">
        <f>Személyzet!W164</f>
        <v>0</v>
      </c>
      <c r="H182" s="204">
        <f>Személyzet!X164</f>
        <v>0</v>
      </c>
      <c r="I182" s="204">
        <f>Személyzet!Y164</f>
        <v>0</v>
      </c>
      <c r="J182" s="204">
        <f>Személyzet!Z164</f>
        <v>0</v>
      </c>
      <c r="K182" s="204">
        <f>Személyzet!AA164</f>
        <v>0</v>
      </c>
      <c r="L182" s="204">
        <f>Személyzet!AB164</f>
        <v>0</v>
      </c>
      <c r="M182" s="204">
        <f>Személyzet!AC164</f>
        <v>0</v>
      </c>
      <c r="N182" s="204">
        <f>Személyzet!AD164</f>
        <v>0</v>
      </c>
      <c r="O182" s="204">
        <f>Személyzet!AE164</f>
        <v>0</v>
      </c>
      <c r="P182" s="204">
        <f>Személyzet!AF164</f>
        <v>0</v>
      </c>
      <c r="Q182" s="204">
        <f>Személyzet!AG164</f>
        <v>0</v>
      </c>
      <c r="R182" s="204">
        <f>Személyzet!AH164</f>
        <v>0</v>
      </c>
      <c r="S182" s="204">
        <f>Személyzet!AI164</f>
        <v>0</v>
      </c>
      <c r="T182" s="204">
        <f>Személyzet!AJ164</f>
        <v>0</v>
      </c>
      <c r="U182" s="204">
        <f>Személyzet!AK164</f>
        <v>0</v>
      </c>
      <c r="V182" s="204">
        <f>Személyzet!AL164</f>
        <v>0</v>
      </c>
    </row>
    <row r="183" spans="1:22" ht="25.5">
      <c r="A183" s="238"/>
      <c r="B183" s="210" t="s">
        <v>327</v>
      </c>
      <c r="C183" s="210"/>
      <c r="D183" s="199">
        <v>18</v>
      </c>
      <c r="E183" s="201">
        <f t="shared" si="9"/>
        <v>0</v>
      </c>
      <c r="F183" s="201">
        <f t="shared" si="8"/>
        <v>0</v>
      </c>
      <c r="G183" s="204">
        <f>Személyzet!W165</f>
        <v>0</v>
      </c>
      <c r="H183" s="204">
        <f>Személyzet!X165</f>
        <v>0</v>
      </c>
      <c r="I183" s="204">
        <f>Személyzet!Y165</f>
        <v>0</v>
      </c>
      <c r="J183" s="204">
        <f>Személyzet!Z165</f>
        <v>0</v>
      </c>
      <c r="K183" s="204">
        <f>Személyzet!AA165</f>
        <v>0</v>
      </c>
      <c r="L183" s="204">
        <f>Személyzet!AB165</f>
        <v>0</v>
      </c>
      <c r="M183" s="204">
        <f>Személyzet!AC165</f>
        <v>0</v>
      </c>
      <c r="N183" s="204">
        <f>Személyzet!AD165</f>
        <v>0</v>
      </c>
      <c r="O183" s="204">
        <f>Személyzet!AE165</f>
        <v>0</v>
      </c>
      <c r="P183" s="204">
        <f>Személyzet!AF165</f>
        <v>0</v>
      </c>
      <c r="Q183" s="204">
        <f>Személyzet!AG165</f>
        <v>0</v>
      </c>
      <c r="R183" s="204">
        <f>Személyzet!AH165</f>
        <v>0</v>
      </c>
      <c r="S183" s="204">
        <f>Személyzet!AI165</f>
        <v>0</v>
      </c>
      <c r="T183" s="204">
        <f>Személyzet!AJ165</f>
        <v>0</v>
      </c>
      <c r="U183" s="204">
        <f>Személyzet!AK165</f>
        <v>0</v>
      </c>
      <c r="V183" s="204">
        <f>Személyzet!AL165</f>
        <v>0</v>
      </c>
    </row>
    <row r="184" spans="1:22" ht="12.75">
      <c r="A184" s="238"/>
      <c r="B184" s="210" t="s">
        <v>328</v>
      </c>
      <c r="C184" s="210"/>
      <c r="D184" s="199">
        <v>19</v>
      </c>
      <c r="E184" s="201">
        <f t="shared" si="9"/>
        <v>0</v>
      </c>
      <c r="F184" s="201">
        <f t="shared" si="8"/>
        <v>0</v>
      </c>
      <c r="G184" s="204">
        <f>Személyzet!W166</f>
        <v>0</v>
      </c>
      <c r="H184" s="204">
        <f>Személyzet!X166</f>
        <v>0</v>
      </c>
      <c r="I184" s="204">
        <f>Személyzet!Y166</f>
        <v>0</v>
      </c>
      <c r="J184" s="204">
        <f>Személyzet!Z166</f>
        <v>0</v>
      </c>
      <c r="K184" s="204">
        <f>Személyzet!AA166</f>
        <v>0</v>
      </c>
      <c r="L184" s="204">
        <f>Személyzet!AB166</f>
        <v>0</v>
      </c>
      <c r="M184" s="204">
        <f>Személyzet!AC166</f>
        <v>0</v>
      </c>
      <c r="N184" s="204">
        <f>Személyzet!AD166</f>
        <v>0</v>
      </c>
      <c r="O184" s="204">
        <f>Személyzet!AE166</f>
        <v>0</v>
      </c>
      <c r="P184" s="204">
        <f>Személyzet!AF166</f>
        <v>0</v>
      </c>
      <c r="Q184" s="204">
        <f>Személyzet!AG166</f>
        <v>0</v>
      </c>
      <c r="R184" s="204">
        <f>Személyzet!AH166</f>
        <v>0</v>
      </c>
      <c r="S184" s="204">
        <f>Személyzet!AI166</f>
        <v>0</v>
      </c>
      <c r="T184" s="204">
        <f>Személyzet!AJ166</f>
        <v>0</v>
      </c>
      <c r="U184" s="204">
        <f>Személyzet!AK166</f>
        <v>0</v>
      </c>
      <c r="V184" s="204">
        <f>Személyzet!AL166</f>
        <v>0</v>
      </c>
    </row>
    <row r="185" spans="1:22" ht="12.75">
      <c r="A185" s="238"/>
      <c r="B185" s="210" t="s">
        <v>329</v>
      </c>
      <c r="C185" s="210"/>
      <c r="D185" s="199">
        <v>20</v>
      </c>
      <c r="E185" s="201">
        <f t="shared" si="9"/>
        <v>0</v>
      </c>
      <c r="F185" s="201">
        <f t="shared" si="8"/>
        <v>0</v>
      </c>
      <c r="G185" s="204">
        <f>Személyzet!W167</f>
        <v>0</v>
      </c>
      <c r="H185" s="204">
        <f>Személyzet!X167</f>
        <v>0</v>
      </c>
      <c r="I185" s="204">
        <f>Személyzet!Y167</f>
        <v>0</v>
      </c>
      <c r="J185" s="204">
        <f>Személyzet!Z167</f>
        <v>0</v>
      </c>
      <c r="K185" s="204">
        <f>Személyzet!AA167</f>
        <v>0</v>
      </c>
      <c r="L185" s="204">
        <f>Személyzet!AB167</f>
        <v>0</v>
      </c>
      <c r="M185" s="204">
        <f>Személyzet!AC167</f>
        <v>0</v>
      </c>
      <c r="N185" s="204">
        <f>Személyzet!AD167</f>
        <v>0</v>
      </c>
      <c r="O185" s="204">
        <f>Személyzet!AE167</f>
        <v>0</v>
      </c>
      <c r="P185" s="204">
        <f>Személyzet!AF167</f>
        <v>0</v>
      </c>
      <c r="Q185" s="204">
        <f>Személyzet!AG167</f>
        <v>0</v>
      </c>
      <c r="R185" s="204">
        <f>Személyzet!AH167</f>
        <v>0</v>
      </c>
      <c r="S185" s="204">
        <f>Személyzet!AI167</f>
        <v>0</v>
      </c>
      <c r="T185" s="204">
        <f>Személyzet!AJ167</f>
        <v>0</v>
      </c>
      <c r="U185" s="204">
        <f>Személyzet!AK167</f>
        <v>0</v>
      </c>
      <c r="V185" s="204">
        <f>Személyzet!AL167</f>
        <v>0</v>
      </c>
    </row>
    <row r="186" spans="1:22" ht="12.75">
      <c r="A186" s="238"/>
      <c r="B186" s="210" t="s">
        <v>330</v>
      </c>
      <c r="C186" s="210"/>
      <c r="D186" s="199">
        <v>21</v>
      </c>
      <c r="E186" s="201">
        <f t="shared" si="9"/>
        <v>0</v>
      </c>
      <c r="F186" s="201">
        <f t="shared" si="8"/>
        <v>0</v>
      </c>
      <c r="G186" s="204">
        <f>Személyzet!W168</f>
        <v>0</v>
      </c>
      <c r="H186" s="204">
        <f>Személyzet!X168</f>
        <v>0</v>
      </c>
      <c r="I186" s="204">
        <f>Személyzet!Y168</f>
        <v>0</v>
      </c>
      <c r="J186" s="204">
        <f>Személyzet!Z168</f>
        <v>0</v>
      </c>
      <c r="K186" s="204">
        <f>Személyzet!AA168</f>
        <v>0</v>
      </c>
      <c r="L186" s="204">
        <f>Személyzet!AB168</f>
        <v>0</v>
      </c>
      <c r="M186" s="204">
        <f>Személyzet!AC168</f>
        <v>0</v>
      </c>
      <c r="N186" s="204">
        <f>Személyzet!AD168</f>
        <v>0</v>
      </c>
      <c r="O186" s="204">
        <f>Személyzet!AE168</f>
        <v>0</v>
      </c>
      <c r="P186" s="204">
        <f>Személyzet!AF168</f>
        <v>0</v>
      </c>
      <c r="Q186" s="204">
        <f>Személyzet!AG168</f>
        <v>0</v>
      </c>
      <c r="R186" s="204">
        <f>Személyzet!AH168</f>
        <v>0</v>
      </c>
      <c r="S186" s="204">
        <f>Személyzet!AI168</f>
        <v>0</v>
      </c>
      <c r="T186" s="204">
        <f>Személyzet!AJ168</f>
        <v>0</v>
      </c>
      <c r="U186" s="204">
        <f>Személyzet!AK168</f>
        <v>0</v>
      </c>
      <c r="V186" s="204">
        <f>Személyzet!AL168</f>
        <v>0</v>
      </c>
    </row>
    <row r="187" spans="1:22" ht="12.75">
      <c r="A187" s="238"/>
      <c r="B187" s="210" t="s">
        <v>331</v>
      </c>
      <c r="C187" s="210"/>
      <c r="D187" s="199">
        <v>22</v>
      </c>
      <c r="E187" s="201">
        <f t="shared" si="9"/>
        <v>0</v>
      </c>
      <c r="F187" s="201">
        <f t="shared" si="8"/>
        <v>0</v>
      </c>
      <c r="G187" s="204">
        <f>Személyzet!W169</f>
        <v>0</v>
      </c>
      <c r="H187" s="204">
        <f>Személyzet!X169</f>
        <v>0</v>
      </c>
      <c r="I187" s="204">
        <f>Személyzet!Y169</f>
        <v>0</v>
      </c>
      <c r="J187" s="204">
        <f>Személyzet!Z169</f>
        <v>0</v>
      </c>
      <c r="K187" s="204">
        <f>Személyzet!AA169</f>
        <v>0</v>
      </c>
      <c r="L187" s="204">
        <f>Személyzet!AB169</f>
        <v>0</v>
      </c>
      <c r="M187" s="204">
        <f>Személyzet!AC169</f>
        <v>0</v>
      </c>
      <c r="N187" s="204">
        <f>Személyzet!AD169</f>
        <v>0</v>
      </c>
      <c r="O187" s="204">
        <f>Személyzet!AE169</f>
        <v>0</v>
      </c>
      <c r="P187" s="204">
        <f>Személyzet!AF169</f>
        <v>0</v>
      </c>
      <c r="Q187" s="204">
        <f>Személyzet!AG169</f>
        <v>0</v>
      </c>
      <c r="R187" s="204">
        <f>Személyzet!AH169</f>
        <v>0</v>
      </c>
      <c r="S187" s="204">
        <f>Személyzet!AI169</f>
        <v>0</v>
      </c>
      <c r="T187" s="204">
        <f>Személyzet!AJ169</f>
        <v>0</v>
      </c>
      <c r="U187" s="204">
        <f>Személyzet!AK169</f>
        <v>0</v>
      </c>
      <c r="V187" s="204">
        <f>Személyzet!AL169</f>
        <v>0</v>
      </c>
    </row>
    <row r="188" spans="1:22" ht="12.75">
      <c r="A188" s="238"/>
      <c r="B188" s="210" t="s">
        <v>332</v>
      </c>
      <c r="C188" s="210"/>
      <c r="D188" s="199">
        <v>23</v>
      </c>
      <c r="E188" s="201">
        <f t="shared" si="9"/>
        <v>0</v>
      </c>
      <c r="F188" s="201">
        <f t="shared" si="8"/>
        <v>0</v>
      </c>
      <c r="G188" s="204">
        <f>Személyzet!W170</f>
        <v>0</v>
      </c>
      <c r="H188" s="204">
        <f>Személyzet!X170</f>
        <v>0</v>
      </c>
      <c r="I188" s="204">
        <f>Személyzet!Y170</f>
        <v>0</v>
      </c>
      <c r="J188" s="204">
        <f>Személyzet!Z170</f>
        <v>0</v>
      </c>
      <c r="K188" s="204">
        <f>Személyzet!AA170</f>
        <v>0</v>
      </c>
      <c r="L188" s="204">
        <f>Személyzet!AB170</f>
        <v>0</v>
      </c>
      <c r="M188" s="204">
        <f>Személyzet!AC170</f>
        <v>0</v>
      </c>
      <c r="N188" s="204">
        <f>Személyzet!AD170</f>
        <v>0</v>
      </c>
      <c r="O188" s="204">
        <f>Személyzet!AE170</f>
        <v>0</v>
      </c>
      <c r="P188" s="204">
        <f>Személyzet!AF170</f>
        <v>0</v>
      </c>
      <c r="Q188" s="204">
        <f>Személyzet!AG170</f>
        <v>0</v>
      </c>
      <c r="R188" s="204">
        <f>Személyzet!AH170</f>
        <v>0</v>
      </c>
      <c r="S188" s="204">
        <f>Személyzet!AI170</f>
        <v>0</v>
      </c>
      <c r="T188" s="204">
        <f>Személyzet!AJ170</f>
        <v>0</v>
      </c>
      <c r="U188" s="204">
        <f>Személyzet!AK170</f>
        <v>0</v>
      </c>
      <c r="V188" s="204">
        <f>Személyzet!AL170</f>
        <v>0</v>
      </c>
    </row>
    <row r="189" spans="1:22" ht="12.75">
      <c r="A189" s="238"/>
      <c r="B189" s="210" t="s">
        <v>333</v>
      </c>
      <c r="C189" s="210"/>
      <c r="D189" s="199">
        <v>24</v>
      </c>
      <c r="E189" s="201">
        <f t="shared" si="9"/>
        <v>0</v>
      </c>
      <c r="F189" s="201">
        <f t="shared" si="8"/>
        <v>0</v>
      </c>
      <c r="G189" s="204">
        <f>Személyzet!W171</f>
        <v>0</v>
      </c>
      <c r="H189" s="204">
        <f>Személyzet!X171</f>
        <v>0</v>
      </c>
      <c r="I189" s="204">
        <f>Személyzet!Y171</f>
        <v>0</v>
      </c>
      <c r="J189" s="204">
        <f>Személyzet!Z171</f>
        <v>0</v>
      </c>
      <c r="K189" s="204">
        <f>Személyzet!AA171</f>
        <v>0</v>
      </c>
      <c r="L189" s="204">
        <f>Személyzet!AB171</f>
        <v>0</v>
      </c>
      <c r="M189" s="204">
        <f>Személyzet!AC171</f>
        <v>0</v>
      </c>
      <c r="N189" s="204">
        <f>Személyzet!AD171</f>
        <v>0</v>
      </c>
      <c r="O189" s="204">
        <f>Személyzet!AE171</f>
        <v>0</v>
      </c>
      <c r="P189" s="204">
        <f>Személyzet!AF171</f>
        <v>0</v>
      </c>
      <c r="Q189" s="204">
        <f>Személyzet!AG171</f>
        <v>0</v>
      </c>
      <c r="R189" s="204">
        <f>Személyzet!AH171</f>
        <v>0</v>
      </c>
      <c r="S189" s="204">
        <f>Személyzet!AI171</f>
        <v>0</v>
      </c>
      <c r="T189" s="204">
        <f>Személyzet!AJ171</f>
        <v>0</v>
      </c>
      <c r="U189" s="204">
        <f>Személyzet!AK171</f>
        <v>0</v>
      </c>
      <c r="V189" s="204">
        <f>Személyzet!AL171</f>
        <v>0</v>
      </c>
    </row>
    <row r="190" spans="1:22" ht="12.75">
      <c r="A190" s="238"/>
      <c r="B190" s="210" t="s">
        <v>334</v>
      </c>
      <c r="C190" s="210"/>
      <c r="D190" s="199">
        <v>25</v>
      </c>
      <c r="E190" s="201">
        <f t="shared" si="9"/>
        <v>0</v>
      </c>
      <c r="F190" s="201">
        <f t="shared" si="8"/>
        <v>0</v>
      </c>
      <c r="G190" s="204">
        <f>Személyzet!W172</f>
        <v>0</v>
      </c>
      <c r="H190" s="204">
        <f>Személyzet!X172</f>
        <v>0</v>
      </c>
      <c r="I190" s="204">
        <f>Személyzet!Y172</f>
        <v>0</v>
      </c>
      <c r="J190" s="204">
        <f>Személyzet!Z172</f>
        <v>0</v>
      </c>
      <c r="K190" s="204">
        <f>Személyzet!AA172</f>
        <v>0</v>
      </c>
      <c r="L190" s="204">
        <f>Személyzet!AB172</f>
        <v>0</v>
      </c>
      <c r="M190" s="204">
        <f>Személyzet!AC172</f>
        <v>0</v>
      </c>
      <c r="N190" s="204">
        <f>Személyzet!AD172</f>
        <v>0</v>
      </c>
      <c r="O190" s="204">
        <f>Személyzet!AE172</f>
        <v>0</v>
      </c>
      <c r="P190" s="204">
        <f>Személyzet!AF172</f>
        <v>0</v>
      </c>
      <c r="Q190" s="204">
        <f>Személyzet!AG172</f>
        <v>0</v>
      </c>
      <c r="R190" s="204">
        <f>Személyzet!AH172</f>
        <v>0</v>
      </c>
      <c r="S190" s="204">
        <f>Személyzet!AI172</f>
        <v>0</v>
      </c>
      <c r="T190" s="204">
        <f>Személyzet!AJ172</f>
        <v>0</v>
      </c>
      <c r="U190" s="204">
        <f>Személyzet!AK172</f>
        <v>0</v>
      </c>
      <c r="V190" s="204">
        <f>Személyzet!AL172</f>
        <v>0</v>
      </c>
    </row>
    <row r="191" spans="1:22" ht="12.75">
      <c r="A191" s="238"/>
      <c r="B191" s="210" t="s">
        <v>335</v>
      </c>
      <c r="C191" s="210"/>
      <c r="D191" s="199">
        <v>26</v>
      </c>
      <c r="E191" s="201">
        <f t="shared" si="9"/>
        <v>0</v>
      </c>
      <c r="F191" s="201">
        <f t="shared" si="8"/>
        <v>0</v>
      </c>
      <c r="G191" s="204">
        <f>Személyzet!W173</f>
        <v>0</v>
      </c>
      <c r="H191" s="204">
        <f>Személyzet!X173</f>
        <v>0</v>
      </c>
      <c r="I191" s="204">
        <f>Személyzet!Y173</f>
        <v>0</v>
      </c>
      <c r="J191" s="204">
        <f>Személyzet!Z173</f>
        <v>0</v>
      </c>
      <c r="K191" s="204">
        <f>Személyzet!AA173</f>
        <v>0</v>
      </c>
      <c r="L191" s="204">
        <f>Személyzet!AB173</f>
        <v>0</v>
      </c>
      <c r="M191" s="204">
        <f>Személyzet!AC173</f>
        <v>0</v>
      </c>
      <c r="N191" s="204">
        <f>Személyzet!AD173</f>
        <v>0</v>
      </c>
      <c r="O191" s="204">
        <f>Személyzet!AE173</f>
        <v>0</v>
      </c>
      <c r="P191" s="204">
        <f>Személyzet!AF173</f>
        <v>0</v>
      </c>
      <c r="Q191" s="204">
        <f>Személyzet!AG173</f>
        <v>0</v>
      </c>
      <c r="R191" s="204">
        <f>Személyzet!AH173</f>
        <v>0</v>
      </c>
      <c r="S191" s="204">
        <f>Személyzet!AI173</f>
        <v>0</v>
      </c>
      <c r="T191" s="204">
        <f>Személyzet!AJ173</f>
        <v>0</v>
      </c>
      <c r="U191" s="204">
        <f>Személyzet!AK173</f>
        <v>0</v>
      </c>
      <c r="V191" s="204">
        <f>Személyzet!AL173</f>
        <v>0</v>
      </c>
    </row>
    <row r="192" spans="1:22" ht="12.75">
      <c r="A192" s="238"/>
      <c r="B192" s="210" t="s">
        <v>336</v>
      </c>
      <c r="C192" s="210"/>
      <c r="D192" s="199">
        <v>27</v>
      </c>
      <c r="E192" s="201">
        <f t="shared" si="9"/>
        <v>0</v>
      </c>
      <c r="F192" s="201">
        <f t="shared" si="8"/>
        <v>0</v>
      </c>
      <c r="G192" s="204">
        <f>Személyzet!W174</f>
        <v>0</v>
      </c>
      <c r="H192" s="204">
        <f>Személyzet!X174</f>
        <v>0</v>
      </c>
      <c r="I192" s="204">
        <f>Személyzet!Y174</f>
        <v>0</v>
      </c>
      <c r="J192" s="204">
        <f>Személyzet!Z174</f>
        <v>0</v>
      </c>
      <c r="K192" s="204">
        <f>Személyzet!AA174</f>
        <v>0</v>
      </c>
      <c r="L192" s="204">
        <f>Személyzet!AB174</f>
        <v>0</v>
      </c>
      <c r="M192" s="204">
        <f>Személyzet!AC174</f>
        <v>0</v>
      </c>
      <c r="N192" s="204">
        <f>Személyzet!AD174</f>
        <v>0</v>
      </c>
      <c r="O192" s="204">
        <f>Személyzet!AE174</f>
        <v>0</v>
      </c>
      <c r="P192" s="204">
        <f>Személyzet!AF174</f>
        <v>0</v>
      </c>
      <c r="Q192" s="204">
        <f>Személyzet!AG174</f>
        <v>0</v>
      </c>
      <c r="R192" s="204">
        <f>Személyzet!AH174</f>
        <v>0</v>
      </c>
      <c r="S192" s="204">
        <f>Személyzet!AI174</f>
        <v>0</v>
      </c>
      <c r="T192" s="204">
        <f>Személyzet!AJ174</f>
        <v>0</v>
      </c>
      <c r="U192" s="204">
        <f>Személyzet!AK174</f>
        <v>0</v>
      </c>
      <c r="V192" s="204">
        <f>Személyzet!AL174</f>
        <v>0</v>
      </c>
    </row>
    <row r="193" spans="1:22" ht="12.75">
      <c r="A193" s="238"/>
      <c r="B193" s="210" t="s">
        <v>337</v>
      </c>
      <c r="C193" s="210"/>
      <c r="D193" s="199">
        <v>28</v>
      </c>
      <c r="E193" s="201">
        <f t="shared" si="9"/>
        <v>0</v>
      </c>
      <c r="F193" s="201">
        <f t="shared" si="8"/>
        <v>0</v>
      </c>
      <c r="G193" s="204">
        <f>Személyzet!W175</f>
        <v>0</v>
      </c>
      <c r="H193" s="204">
        <f>Személyzet!X175</f>
        <v>0</v>
      </c>
      <c r="I193" s="204">
        <f>Személyzet!Y175</f>
        <v>0</v>
      </c>
      <c r="J193" s="204">
        <f>Személyzet!Z175</f>
        <v>0</v>
      </c>
      <c r="K193" s="204">
        <f>Személyzet!AA175</f>
        <v>0</v>
      </c>
      <c r="L193" s="204">
        <f>Személyzet!AB175</f>
        <v>0</v>
      </c>
      <c r="M193" s="204">
        <f>Személyzet!AC175</f>
        <v>0</v>
      </c>
      <c r="N193" s="204">
        <f>Személyzet!AD175</f>
        <v>0</v>
      </c>
      <c r="O193" s="204">
        <f>Személyzet!AE175</f>
        <v>0</v>
      </c>
      <c r="P193" s="204">
        <f>Személyzet!AF175</f>
        <v>0</v>
      </c>
      <c r="Q193" s="204">
        <f>Személyzet!AG175</f>
        <v>0</v>
      </c>
      <c r="R193" s="204">
        <f>Személyzet!AH175</f>
        <v>0</v>
      </c>
      <c r="S193" s="204">
        <f>Személyzet!AI175</f>
        <v>0</v>
      </c>
      <c r="T193" s="204">
        <f>Személyzet!AJ175</f>
        <v>0</v>
      </c>
      <c r="U193" s="204">
        <f>Személyzet!AK175</f>
        <v>0</v>
      </c>
      <c r="V193" s="204">
        <f>Személyzet!AL175</f>
        <v>0</v>
      </c>
    </row>
    <row r="194" spans="1:22" ht="12.75">
      <c r="A194" s="238"/>
      <c r="B194" s="210" t="s">
        <v>338</v>
      </c>
      <c r="C194" s="210"/>
      <c r="D194" s="199">
        <v>29</v>
      </c>
      <c r="E194" s="201">
        <f t="shared" si="9"/>
        <v>0</v>
      </c>
      <c r="F194" s="201">
        <f t="shared" si="8"/>
        <v>0</v>
      </c>
      <c r="G194" s="204">
        <f>Személyzet!W176</f>
        <v>0</v>
      </c>
      <c r="H194" s="204">
        <f>Személyzet!X176</f>
        <v>0</v>
      </c>
      <c r="I194" s="204">
        <f>Személyzet!Y176</f>
        <v>0</v>
      </c>
      <c r="J194" s="204">
        <f>Személyzet!Z176</f>
        <v>0</v>
      </c>
      <c r="K194" s="204">
        <f>Személyzet!AA176</f>
        <v>0</v>
      </c>
      <c r="L194" s="204">
        <f>Személyzet!AB176</f>
        <v>0</v>
      </c>
      <c r="M194" s="204">
        <f>Személyzet!AC176</f>
        <v>0</v>
      </c>
      <c r="N194" s="204">
        <f>Személyzet!AD176</f>
        <v>0</v>
      </c>
      <c r="O194" s="204">
        <f>Személyzet!AE176</f>
        <v>0</v>
      </c>
      <c r="P194" s="204">
        <f>Személyzet!AF176</f>
        <v>0</v>
      </c>
      <c r="Q194" s="204">
        <f>Személyzet!AG176</f>
        <v>0</v>
      </c>
      <c r="R194" s="204">
        <f>Személyzet!AH176</f>
        <v>0</v>
      </c>
      <c r="S194" s="204">
        <f>Személyzet!AI176</f>
        <v>0</v>
      </c>
      <c r="T194" s="204">
        <f>Személyzet!AJ176</f>
        <v>0</v>
      </c>
      <c r="U194" s="204">
        <f>Személyzet!AK176</f>
        <v>0</v>
      </c>
      <c r="V194" s="204">
        <f>Személyzet!AL176</f>
        <v>0</v>
      </c>
    </row>
    <row r="195" spans="1:22" ht="12.75">
      <c r="A195" s="238"/>
      <c r="B195" s="210" t="s">
        <v>339</v>
      </c>
      <c r="C195" s="210"/>
      <c r="D195" s="199">
        <v>30</v>
      </c>
      <c r="E195" s="201">
        <f t="shared" si="9"/>
        <v>0</v>
      </c>
      <c r="F195" s="201">
        <f t="shared" si="8"/>
        <v>0</v>
      </c>
      <c r="G195" s="204">
        <f>Személyzet!W177</f>
        <v>0</v>
      </c>
      <c r="H195" s="204">
        <f>Személyzet!X177</f>
        <v>0</v>
      </c>
      <c r="I195" s="204">
        <f>Személyzet!Y177</f>
        <v>0</v>
      </c>
      <c r="J195" s="204">
        <f>Személyzet!Z177</f>
        <v>0</v>
      </c>
      <c r="K195" s="204">
        <f>Személyzet!AA177</f>
        <v>0</v>
      </c>
      <c r="L195" s="204">
        <f>Személyzet!AB177</f>
        <v>0</v>
      </c>
      <c r="M195" s="204">
        <f>Személyzet!AC177</f>
        <v>0</v>
      </c>
      <c r="N195" s="204">
        <f>Személyzet!AD177</f>
        <v>0</v>
      </c>
      <c r="O195" s="204">
        <f>Személyzet!AE177</f>
        <v>0</v>
      </c>
      <c r="P195" s="204">
        <f>Személyzet!AF177</f>
        <v>0</v>
      </c>
      <c r="Q195" s="204">
        <f>Személyzet!AG177</f>
        <v>0</v>
      </c>
      <c r="R195" s="204">
        <f>Személyzet!AH177</f>
        <v>0</v>
      </c>
      <c r="S195" s="204">
        <f>Személyzet!AI177</f>
        <v>0</v>
      </c>
      <c r="T195" s="204">
        <f>Személyzet!AJ177</f>
        <v>0</v>
      </c>
      <c r="U195" s="204">
        <f>Személyzet!AK177</f>
        <v>0</v>
      </c>
      <c r="V195" s="204">
        <f>Személyzet!AL177</f>
        <v>0</v>
      </c>
    </row>
    <row r="196" spans="1:22" ht="12.75">
      <c r="A196" s="238"/>
      <c r="B196" s="210" t="s">
        <v>340</v>
      </c>
      <c r="C196" s="210"/>
      <c r="D196" s="199">
        <v>31</v>
      </c>
      <c r="E196" s="201">
        <f t="shared" si="9"/>
        <v>0</v>
      </c>
      <c r="F196" s="201">
        <f t="shared" si="8"/>
        <v>0</v>
      </c>
      <c r="G196" s="204">
        <f>Személyzet!W178</f>
        <v>0</v>
      </c>
      <c r="H196" s="204">
        <f>Személyzet!X178</f>
        <v>0</v>
      </c>
      <c r="I196" s="204">
        <f>Személyzet!Y178</f>
        <v>0</v>
      </c>
      <c r="J196" s="204">
        <f>Személyzet!Z178</f>
        <v>0</v>
      </c>
      <c r="K196" s="204">
        <f>Személyzet!AA178</f>
        <v>0</v>
      </c>
      <c r="L196" s="204">
        <f>Személyzet!AB178</f>
        <v>0</v>
      </c>
      <c r="M196" s="204">
        <f>Személyzet!AC178</f>
        <v>0</v>
      </c>
      <c r="N196" s="204">
        <f>Személyzet!AD178</f>
        <v>0</v>
      </c>
      <c r="O196" s="204">
        <f>Személyzet!AE178</f>
        <v>0</v>
      </c>
      <c r="P196" s="204">
        <f>Személyzet!AF178</f>
        <v>0</v>
      </c>
      <c r="Q196" s="204">
        <f>Személyzet!AG178</f>
        <v>0</v>
      </c>
      <c r="R196" s="204">
        <f>Személyzet!AH178</f>
        <v>0</v>
      </c>
      <c r="S196" s="204">
        <f>Személyzet!AI178</f>
        <v>0</v>
      </c>
      <c r="T196" s="204">
        <f>Személyzet!AJ178</f>
        <v>0</v>
      </c>
      <c r="U196" s="204">
        <f>Személyzet!AK178</f>
        <v>0</v>
      </c>
      <c r="V196" s="204">
        <f>Személyzet!AL178</f>
        <v>0</v>
      </c>
    </row>
    <row r="197" spans="1:22" ht="12.75">
      <c r="A197" s="238"/>
      <c r="B197" s="210" t="s">
        <v>341</v>
      </c>
      <c r="C197" s="210"/>
      <c r="D197" s="199">
        <v>32</v>
      </c>
      <c r="E197" s="201">
        <f t="shared" si="9"/>
        <v>0</v>
      </c>
      <c r="F197" s="201">
        <f t="shared" si="8"/>
        <v>0</v>
      </c>
      <c r="G197" s="204">
        <f>Személyzet!W179</f>
        <v>0</v>
      </c>
      <c r="H197" s="204">
        <f>Személyzet!X179</f>
        <v>0</v>
      </c>
      <c r="I197" s="204">
        <f>Személyzet!Y179</f>
        <v>0</v>
      </c>
      <c r="J197" s="204">
        <f>Személyzet!Z179</f>
        <v>0</v>
      </c>
      <c r="K197" s="204">
        <f>Személyzet!AA179</f>
        <v>0</v>
      </c>
      <c r="L197" s="204">
        <f>Személyzet!AB179</f>
        <v>0</v>
      </c>
      <c r="M197" s="204">
        <f>Személyzet!AC179</f>
        <v>0</v>
      </c>
      <c r="N197" s="204">
        <f>Személyzet!AD179</f>
        <v>0</v>
      </c>
      <c r="O197" s="204">
        <f>Személyzet!AE179</f>
        <v>0</v>
      </c>
      <c r="P197" s="204">
        <f>Személyzet!AF179</f>
        <v>0</v>
      </c>
      <c r="Q197" s="204">
        <f>Személyzet!AG179</f>
        <v>0</v>
      </c>
      <c r="R197" s="204">
        <f>Személyzet!AH179</f>
        <v>0</v>
      </c>
      <c r="S197" s="204">
        <f>Személyzet!AI179</f>
        <v>0</v>
      </c>
      <c r="T197" s="204">
        <f>Személyzet!AJ179</f>
        <v>0</v>
      </c>
      <c r="U197" s="204">
        <f>Személyzet!AK179</f>
        <v>0</v>
      </c>
      <c r="V197" s="204">
        <f>Személyzet!AL179</f>
        <v>0</v>
      </c>
    </row>
    <row r="198" spans="1:22" ht="12.75">
      <c r="A198" s="238"/>
      <c r="B198" s="210" t="s">
        <v>342</v>
      </c>
      <c r="C198" s="210"/>
      <c r="D198" s="199">
        <v>33</v>
      </c>
      <c r="E198" s="201">
        <f t="shared" si="9"/>
        <v>0</v>
      </c>
      <c r="F198" s="201">
        <f t="shared" si="8"/>
        <v>0</v>
      </c>
      <c r="G198" s="204">
        <f>Személyzet!W180</f>
        <v>0</v>
      </c>
      <c r="H198" s="204">
        <f>Személyzet!X180</f>
        <v>0</v>
      </c>
      <c r="I198" s="204">
        <f>Személyzet!Y180</f>
        <v>0</v>
      </c>
      <c r="J198" s="204">
        <f>Személyzet!Z180</f>
        <v>0</v>
      </c>
      <c r="K198" s="204">
        <f>Személyzet!AA180</f>
        <v>0</v>
      </c>
      <c r="L198" s="204">
        <f>Személyzet!AB180</f>
        <v>0</v>
      </c>
      <c r="M198" s="204">
        <f>Személyzet!AC180</f>
        <v>0</v>
      </c>
      <c r="N198" s="204">
        <f>Személyzet!AD180</f>
        <v>0</v>
      </c>
      <c r="O198" s="204">
        <f>Személyzet!AE180</f>
        <v>0</v>
      </c>
      <c r="P198" s="204">
        <f>Személyzet!AF180</f>
        <v>0</v>
      </c>
      <c r="Q198" s="204">
        <f>Személyzet!AG180</f>
        <v>0</v>
      </c>
      <c r="R198" s="204">
        <f>Személyzet!AH180</f>
        <v>0</v>
      </c>
      <c r="S198" s="204">
        <f>Személyzet!AI180</f>
        <v>0</v>
      </c>
      <c r="T198" s="204">
        <f>Személyzet!AJ180</f>
        <v>0</v>
      </c>
      <c r="U198" s="204">
        <f>Személyzet!AK180</f>
        <v>0</v>
      </c>
      <c r="V198" s="204">
        <f>Személyzet!AL180</f>
        <v>0</v>
      </c>
    </row>
    <row r="199" spans="1:22" ht="12.75">
      <c r="A199" s="238"/>
      <c r="B199" s="210" t="s">
        <v>343</v>
      </c>
      <c r="C199" s="210"/>
      <c r="D199" s="199">
        <v>34</v>
      </c>
      <c r="E199" s="201">
        <f t="shared" si="9"/>
        <v>0</v>
      </c>
      <c r="F199" s="201">
        <f t="shared" si="8"/>
        <v>0</v>
      </c>
      <c r="G199" s="204">
        <f>Személyzet!W181</f>
        <v>0</v>
      </c>
      <c r="H199" s="204">
        <f>Személyzet!X181</f>
        <v>0</v>
      </c>
      <c r="I199" s="204">
        <f>Személyzet!Y181</f>
        <v>0</v>
      </c>
      <c r="J199" s="204">
        <f>Személyzet!Z181</f>
        <v>0</v>
      </c>
      <c r="K199" s="204">
        <f>Személyzet!AA181</f>
        <v>0</v>
      </c>
      <c r="L199" s="204">
        <f>Személyzet!AB181</f>
        <v>0</v>
      </c>
      <c r="M199" s="204">
        <f>Személyzet!AC181</f>
        <v>0</v>
      </c>
      <c r="N199" s="204">
        <f>Személyzet!AD181</f>
        <v>0</v>
      </c>
      <c r="O199" s="204">
        <f>Személyzet!AE181</f>
        <v>0</v>
      </c>
      <c r="P199" s="204">
        <f>Személyzet!AF181</f>
        <v>0</v>
      </c>
      <c r="Q199" s="204">
        <f>Személyzet!AG181</f>
        <v>0</v>
      </c>
      <c r="R199" s="204">
        <f>Személyzet!AH181</f>
        <v>0</v>
      </c>
      <c r="S199" s="204">
        <f>Személyzet!AI181</f>
        <v>0</v>
      </c>
      <c r="T199" s="204">
        <f>Személyzet!AJ181</f>
        <v>0</v>
      </c>
      <c r="U199" s="204">
        <f>Személyzet!AK181</f>
        <v>0</v>
      </c>
      <c r="V199" s="204">
        <f>Személyzet!AL181</f>
        <v>0</v>
      </c>
    </row>
    <row r="200" spans="1:22" ht="12.75">
      <c r="A200" s="238"/>
      <c r="B200" s="210" t="s">
        <v>344</v>
      </c>
      <c r="C200" s="210"/>
      <c r="D200" s="199">
        <v>35</v>
      </c>
      <c r="E200" s="201">
        <f t="shared" si="9"/>
        <v>0</v>
      </c>
      <c r="F200" s="201">
        <f t="shared" si="8"/>
        <v>0</v>
      </c>
      <c r="G200" s="204">
        <f>Személyzet!W182</f>
        <v>0</v>
      </c>
      <c r="H200" s="204">
        <f>Személyzet!X182</f>
        <v>0</v>
      </c>
      <c r="I200" s="204">
        <f>Személyzet!Y182</f>
        <v>0</v>
      </c>
      <c r="J200" s="204">
        <f>Személyzet!Z182</f>
        <v>0</v>
      </c>
      <c r="K200" s="204">
        <f>Személyzet!AA182</f>
        <v>0</v>
      </c>
      <c r="L200" s="204">
        <f>Személyzet!AB182</f>
        <v>0</v>
      </c>
      <c r="M200" s="204">
        <f>Személyzet!AC182</f>
        <v>0</v>
      </c>
      <c r="N200" s="204">
        <f>Személyzet!AD182</f>
        <v>0</v>
      </c>
      <c r="O200" s="204">
        <f>Személyzet!AE182</f>
        <v>0</v>
      </c>
      <c r="P200" s="204">
        <f>Személyzet!AF182</f>
        <v>0</v>
      </c>
      <c r="Q200" s="204">
        <f>Személyzet!AG182</f>
        <v>0</v>
      </c>
      <c r="R200" s="204">
        <f>Személyzet!AH182</f>
        <v>0</v>
      </c>
      <c r="S200" s="204">
        <f>Személyzet!AI182</f>
        <v>0</v>
      </c>
      <c r="T200" s="204">
        <f>Személyzet!AJ182</f>
        <v>0</v>
      </c>
      <c r="U200" s="204">
        <f>Személyzet!AK182</f>
        <v>0</v>
      </c>
      <c r="V200" s="204">
        <f>Személyzet!AL182</f>
        <v>0</v>
      </c>
    </row>
    <row r="201" spans="1:22" ht="12.75">
      <c r="A201" s="238"/>
      <c r="B201" s="210" t="s">
        <v>345</v>
      </c>
      <c r="C201" s="210"/>
      <c r="D201" s="199">
        <v>36</v>
      </c>
      <c r="E201" s="201">
        <f t="shared" si="9"/>
        <v>0</v>
      </c>
      <c r="F201" s="201">
        <f t="shared" si="8"/>
        <v>0</v>
      </c>
      <c r="G201" s="204">
        <f>Személyzet!W183</f>
        <v>0</v>
      </c>
      <c r="H201" s="204">
        <f>Személyzet!X183</f>
        <v>0</v>
      </c>
      <c r="I201" s="204">
        <f>Személyzet!Y183</f>
        <v>0</v>
      </c>
      <c r="J201" s="204">
        <f>Személyzet!Z183</f>
        <v>0</v>
      </c>
      <c r="K201" s="204">
        <f>Személyzet!AA183</f>
        <v>0</v>
      </c>
      <c r="L201" s="204">
        <f>Személyzet!AB183</f>
        <v>0</v>
      </c>
      <c r="M201" s="204">
        <f>Személyzet!AC183</f>
        <v>0</v>
      </c>
      <c r="N201" s="204">
        <f>Személyzet!AD183</f>
        <v>0</v>
      </c>
      <c r="O201" s="204">
        <f>Személyzet!AE183</f>
        <v>0</v>
      </c>
      <c r="P201" s="204">
        <f>Személyzet!AF183</f>
        <v>0</v>
      </c>
      <c r="Q201" s="204">
        <f>Személyzet!AG183</f>
        <v>0</v>
      </c>
      <c r="R201" s="204">
        <f>Személyzet!AH183</f>
        <v>0</v>
      </c>
      <c r="S201" s="204">
        <f>Személyzet!AI183</f>
        <v>0</v>
      </c>
      <c r="T201" s="204">
        <f>Személyzet!AJ183</f>
        <v>0</v>
      </c>
      <c r="U201" s="204">
        <f>Személyzet!AK183</f>
        <v>0</v>
      </c>
      <c r="V201" s="204">
        <f>Személyzet!AL183</f>
        <v>0</v>
      </c>
    </row>
    <row r="202" spans="1:22" ht="25.5">
      <c r="A202" s="238"/>
      <c r="B202" s="210" t="s">
        <v>346</v>
      </c>
      <c r="C202" s="210"/>
      <c r="D202" s="199">
        <v>37</v>
      </c>
      <c r="E202" s="201">
        <f t="shared" si="9"/>
        <v>0</v>
      </c>
      <c r="F202" s="201">
        <f t="shared" si="8"/>
        <v>0</v>
      </c>
      <c r="G202" s="204">
        <f>Személyzet!W184</f>
        <v>0</v>
      </c>
      <c r="H202" s="204">
        <f>Személyzet!X184</f>
        <v>0</v>
      </c>
      <c r="I202" s="204">
        <f>Személyzet!Y184</f>
        <v>0</v>
      </c>
      <c r="J202" s="204">
        <f>Személyzet!Z184</f>
        <v>0</v>
      </c>
      <c r="K202" s="204">
        <f>Személyzet!AA184</f>
        <v>0</v>
      </c>
      <c r="L202" s="204">
        <f>Személyzet!AB184</f>
        <v>0</v>
      </c>
      <c r="M202" s="204">
        <f>Személyzet!AC184</f>
        <v>0</v>
      </c>
      <c r="N202" s="204">
        <f>Személyzet!AD184</f>
        <v>0</v>
      </c>
      <c r="O202" s="204">
        <f>Személyzet!AE184</f>
        <v>0</v>
      </c>
      <c r="P202" s="204">
        <f>Személyzet!AF184</f>
        <v>0</v>
      </c>
      <c r="Q202" s="204">
        <f>Személyzet!AG184</f>
        <v>0</v>
      </c>
      <c r="R202" s="204">
        <f>Személyzet!AH184</f>
        <v>0</v>
      </c>
      <c r="S202" s="204">
        <f>Személyzet!AI184</f>
        <v>0</v>
      </c>
      <c r="T202" s="204">
        <f>Személyzet!AJ184</f>
        <v>0</v>
      </c>
      <c r="U202" s="204">
        <f>Személyzet!AK184</f>
        <v>0</v>
      </c>
      <c r="V202" s="204">
        <f>Személyzet!AL184</f>
        <v>0</v>
      </c>
    </row>
    <row r="203" ht="12.75">
      <c r="A203" s="238"/>
    </row>
    <row r="204" ht="12.75">
      <c r="A204" s="238"/>
    </row>
    <row r="205" spans="1:10" ht="12.75">
      <c r="A205" s="238"/>
      <c r="B205" s="116" t="s">
        <v>993</v>
      </c>
      <c r="C205" s="40"/>
      <c r="D205" s="40"/>
      <c r="E205" s="40"/>
      <c r="F205" s="40"/>
      <c r="G205" s="174"/>
      <c r="H205" s="174"/>
      <c r="I205" s="175"/>
      <c r="J205" s="119" t="s">
        <v>462</v>
      </c>
    </row>
    <row r="206" spans="1:10" ht="12.75">
      <c r="A206" s="238"/>
      <c r="B206" s="334" t="s">
        <v>463</v>
      </c>
      <c r="C206" s="334" t="s">
        <v>464</v>
      </c>
      <c r="D206" s="347" t="s">
        <v>465</v>
      </c>
      <c r="E206" s="347"/>
      <c r="F206" s="347"/>
      <c r="G206" s="347"/>
      <c r="H206" s="347" t="s">
        <v>466</v>
      </c>
      <c r="I206" s="347"/>
      <c r="J206" s="40"/>
    </row>
    <row r="207" spans="1:10" ht="12.75">
      <c r="A207" s="238"/>
      <c r="B207" s="334"/>
      <c r="C207" s="334"/>
      <c r="D207" s="334" t="s">
        <v>467</v>
      </c>
      <c r="E207" s="347" t="s">
        <v>468</v>
      </c>
      <c r="F207" s="347"/>
      <c r="G207" s="347"/>
      <c r="H207" s="334" t="s">
        <v>469</v>
      </c>
      <c r="I207" s="334" t="s">
        <v>470</v>
      </c>
      <c r="J207" s="40"/>
    </row>
    <row r="208" spans="1:10" ht="12.75">
      <c r="A208" s="238"/>
      <c r="B208" s="334"/>
      <c r="C208" s="334"/>
      <c r="D208" s="334"/>
      <c r="E208" s="346" t="s">
        <v>138</v>
      </c>
      <c r="F208" s="346" t="s">
        <v>471</v>
      </c>
      <c r="G208" s="346"/>
      <c r="H208" s="334"/>
      <c r="I208" s="334"/>
      <c r="J208" s="40"/>
    </row>
    <row r="209" spans="1:10" ht="38.25">
      <c r="A209" s="238"/>
      <c r="B209" s="334"/>
      <c r="C209" s="334"/>
      <c r="D209" s="334"/>
      <c r="E209" s="346"/>
      <c r="F209" s="199" t="s">
        <v>472</v>
      </c>
      <c r="G209" s="211" t="s">
        <v>473</v>
      </c>
      <c r="H209" s="334"/>
      <c r="I209" s="334"/>
      <c r="J209" s="40"/>
    </row>
    <row r="210" spans="1:10" ht="12.75">
      <c r="A210" s="238"/>
      <c r="B210" s="212" t="s">
        <v>474</v>
      </c>
      <c r="C210" s="212" t="s">
        <v>475</v>
      </c>
      <c r="D210" s="212">
        <v>3</v>
      </c>
      <c r="E210" s="212">
        <v>4</v>
      </c>
      <c r="F210" s="212">
        <v>5</v>
      </c>
      <c r="G210" s="212">
        <v>6</v>
      </c>
      <c r="H210" s="212">
        <v>7</v>
      </c>
      <c r="I210" s="212">
        <v>8</v>
      </c>
      <c r="J210" s="40"/>
    </row>
    <row r="211" spans="1:10" ht="12.75">
      <c r="A211" s="238">
        <f>$C$4</f>
      </c>
      <c r="B211" s="233">
        <f>C211+H211</f>
        <v>0</v>
      </c>
      <c r="C211" s="233">
        <f>D211+E211</f>
        <v>0</v>
      </c>
      <c r="D211" s="232">
        <f>Költségvetés!C19</f>
        <v>0</v>
      </c>
      <c r="E211" s="232">
        <f>Költségvetés!D19</f>
        <v>0</v>
      </c>
      <c r="F211" s="232">
        <f>Költségvetés!E19</f>
        <v>0</v>
      </c>
      <c r="G211" s="232">
        <f>Költségvetés!F19</f>
        <v>0</v>
      </c>
      <c r="H211" s="232">
        <f>Költségvetés!G19</f>
        <v>0</v>
      </c>
      <c r="I211" s="232">
        <f>Költségvetés!H19</f>
        <v>0</v>
      </c>
      <c r="J211" s="40"/>
    </row>
    <row r="212" spans="1:10" ht="12.75">
      <c r="A212" s="238"/>
      <c r="B212" s="40"/>
      <c r="C212" s="40"/>
      <c r="D212" s="40"/>
      <c r="E212" s="40"/>
      <c r="F212" s="40"/>
      <c r="G212" s="176"/>
      <c r="H212" s="176"/>
      <c r="I212" s="40"/>
      <c r="J212" s="40"/>
    </row>
    <row r="213" spans="1:10" ht="12.75">
      <c r="A213" s="238"/>
      <c r="B213" s="40"/>
      <c r="C213" s="40"/>
      <c r="D213" s="40"/>
      <c r="E213" s="40"/>
      <c r="F213" s="40"/>
      <c r="G213" s="176"/>
      <c r="H213" s="176"/>
      <c r="I213" s="40"/>
      <c r="J213" s="40"/>
    </row>
    <row r="214" spans="1:10" ht="12.75">
      <c r="A214" s="238"/>
      <c r="B214" s="116" t="s">
        <v>992</v>
      </c>
      <c r="C214" s="40"/>
      <c r="D214" s="40"/>
      <c r="E214" s="40"/>
      <c r="F214" s="40"/>
      <c r="G214" s="176"/>
      <c r="H214" s="40"/>
      <c r="I214" s="121" t="s">
        <v>462</v>
      </c>
      <c r="J214" s="40"/>
    </row>
    <row r="215" spans="1:10" ht="12.75">
      <c r="A215" s="238"/>
      <c r="B215" s="346" t="s">
        <v>476</v>
      </c>
      <c r="C215" s="334" t="s">
        <v>477</v>
      </c>
      <c r="D215" s="334" t="s">
        <v>478</v>
      </c>
      <c r="E215" s="334" t="s">
        <v>479</v>
      </c>
      <c r="F215" s="334" t="s">
        <v>480</v>
      </c>
      <c r="G215" s="346" t="s">
        <v>481</v>
      </c>
      <c r="H215" s="346"/>
      <c r="I215" s="52"/>
      <c r="J215" s="52"/>
    </row>
    <row r="216" spans="1:10" ht="12.75">
      <c r="A216" s="238"/>
      <c r="B216" s="346"/>
      <c r="C216" s="334"/>
      <c r="D216" s="334"/>
      <c r="E216" s="334"/>
      <c r="F216" s="334"/>
      <c r="G216" s="334" t="s">
        <v>482</v>
      </c>
      <c r="H216" s="334" t="s">
        <v>483</v>
      </c>
      <c r="I216" s="296"/>
      <c r="J216" s="296"/>
    </row>
    <row r="217" spans="1:10" ht="12.75">
      <c r="A217" s="238"/>
      <c r="B217" s="346"/>
      <c r="C217" s="334"/>
      <c r="D217" s="334"/>
      <c r="E217" s="334"/>
      <c r="F217" s="334"/>
      <c r="G217" s="334"/>
      <c r="H217" s="334"/>
      <c r="I217" s="296"/>
      <c r="J217" s="296"/>
    </row>
    <row r="218" spans="1:10" ht="12.75">
      <c r="A218" s="238"/>
      <c r="B218" s="346"/>
      <c r="C218" s="334"/>
      <c r="D218" s="334"/>
      <c r="E218" s="334"/>
      <c r="F218" s="334"/>
      <c r="G218" s="334"/>
      <c r="H218" s="334"/>
      <c r="I218" s="296"/>
      <c r="J218" s="296"/>
    </row>
    <row r="219" spans="1:10" ht="12.75">
      <c r="A219" s="238"/>
      <c r="B219" s="214" t="s">
        <v>484</v>
      </c>
      <c r="C219" s="212">
        <v>2</v>
      </c>
      <c r="D219" s="212">
        <v>3</v>
      </c>
      <c r="E219" s="212">
        <v>4</v>
      </c>
      <c r="F219" s="212">
        <v>5</v>
      </c>
      <c r="G219" s="212">
        <v>6</v>
      </c>
      <c r="H219" s="212">
        <v>7</v>
      </c>
      <c r="I219" s="177"/>
      <c r="J219" s="177"/>
    </row>
    <row r="220" spans="1:10" ht="12.75">
      <c r="A220" s="238">
        <f>$C$4</f>
      </c>
      <c r="B220" s="233">
        <f>C220+D220+E220+F220+G220</f>
        <v>0</v>
      </c>
      <c r="C220" s="232">
        <f>Költségvetés!B29</f>
        <v>0</v>
      </c>
      <c r="D220" s="232">
        <f>Költségvetés!C29</f>
        <v>0</v>
      </c>
      <c r="E220" s="232">
        <f>Költségvetés!D29</f>
        <v>0</v>
      </c>
      <c r="F220" s="232">
        <f>Költségvetés!E29</f>
        <v>0</v>
      </c>
      <c r="G220" s="232">
        <f>Költségvetés!F29</f>
        <v>0</v>
      </c>
      <c r="H220" s="232">
        <f>Költségvetés!G29</f>
        <v>0</v>
      </c>
      <c r="I220" s="178"/>
      <c r="J220" s="178" t="b">
        <f>B220=C211</f>
        <v>1</v>
      </c>
    </row>
    <row r="221" spans="2:10" ht="12.75">
      <c r="B221" s="40"/>
      <c r="C221" s="40"/>
      <c r="D221" s="40"/>
      <c r="E221" s="40"/>
      <c r="F221" s="40"/>
      <c r="G221" s="40"/>
      <c r="H221" s="40"/>
      <c r="I221" s="40"/>
      <c r="J221" s="40"/>
    </row>
    <row r="222" spans="2:10" ht="12.75">
      <c r="B222" s="37" t="s">
        <v>991</v>
      </c>
      <c r="C222" s="40"/>
      <c r="D222" s="40"/>
      <c r="E222" s="40"/>
      <c r="F222" s="40"/>
      <c r="G222" s="40"/>
      <c r="H222" s="40"/>
      <c r="I222" s="40"/>
      <c r="J222" s="40"/>
    </row>
  </sheetData>
  <sheetProtection/>
  <mergeCells count="106">
    <mergeCell ref="B215:B218"/>
    <mergeCell ref="C215:C218"/>
    <mergeCell ref="D215:D218"/>
    <mergeCell ref="E215:E218"/>
    <mergeCell ref="F215:F218"/>
    <mergeCell ref="G215:H215"/>
    <mergeCell ref="G216:G218"/>
    <mergeCell ref="H216:H218"/>
    <mergeCell ref="E208:E209"/>
    <mergeCell ref="F208:G208"/>
    <mergeCell ref="J216:J218"/>
    <mergeCell ref="I216:I218"/>
    <mergeCell ref="J46:L47"/>
    <mergeCell ref="E207:G207"/>
    <mergeCell ref="D206:G206"/>
    <mergeCell ref="H206:I206"/>
    <mergeCell ref="D207:D209"/>
    <mergeCell ref="H74:I74"/>
    <mergeCell ref="B166:C166"/>
    <mergeCell ref="B167:C167"/>
    <mergeCell ref="B168:C168"/>
    <mergeCell ref="B180:C180"/>
    <mergeCell ref="B206:B209"/>
    <mergeCell ref="C206:C209"/>
    <mergeCell ref="B165:C165"/>
    <mergeCell ref="R74:S74"/>
    <mergeCell ref="T74:U74"/>
    <mergeCell ref="B162:C164"/>
    <mergeCell ref="D162:D164"/>
    <mergeCell ref="E162:E164"/>
    <mergeCell ref="F162:F164"/>
    <mergeCell ref="M163:N163"/>
    <mergeCell ref="O163:P163"/>
    <mergeCell ref="Q163:R163"/>
    <mergeCell ref="L74:M74"/>
    <mergeCell ref="H207:H209"/>
    <mergeCell ref="S163:T163"/>
    <mergeCell ref="U163:V163"/>
    <mergeCell ref="G163:H163"/>
    <mergeCell ref="I163:J163"/>
    <mergeCell ref="K163:L163"/>
    <mergeCell ref="I207:I209"/>
    <mergeCell ref="S162:V162"/>
    <mergeCell ref="G20:I20"/>
    <mergeCell ref="I29:I31"/>
    <mergeCell ref="H29:H31"/>
    <mergeCell ref="F29:G29"/>
    <mergeCell ref="G162:R162"/>
    <mergeCell ref="B73:B75"/>
    <mergeCell ref="C73:C75"/>
    <mergeCell ref="D73:D75"/>
    <mergeCell ref="F73:Q73"/>
    <mergeCell ref="R73:U73"/>
    <mergeCell ref="H21:I21"/>
    <mergeCell ref="F30:F31"/>
    <mergeCell ref="G21:G22"/>
    <mergeCell ref="D21:D22"/>
    <mergeCell ref="J21:J22"/>
    <mergeCell ref="B37:B39"/>
    <mergeCell ref="D30:D31"/>
    <mergeCell ref="B20:B22"/>
    <mergeCell ref="C20:C22"/>
    <mergeCell ref="D20:F20"/>
    <mergeCell ref="C28:C31"/>
    <mergeCell ref="D28:I28"/>
    <mergeCell ref="D29:E29"/>
    <mergeCell ref="B28:B31"/>
    <mergeCell ref="M38:M39"/>
    <mergeCell ref="K37:K39"/>
    <mergeCell ref="H38:I38"/>
    <mergeCell ref="D37:E37"/>
    <mergeCell ref="G38:G39"/>
    <mergeCell ref="C37:C39"/>
    <mergeCell ref="B55:B57"/>
    <mergeCell ref="L37:N37"/>
    <mergeCell ref="G37:J37"/>
    <mergeCell ref="B46:B48"/>
    <mergeCell ref="J38:J39"/>
    <mergeCell ref="D38:D39"/>
    <mergeCell ref="E38:E39"/>
    <mergeCell ref="P74:Q74"/>
    <mergeCell ref="K55:K56"/>
    <mergeCell ref="C55:C57"/>
    <mergeCell ref="C46:C48"/>
    <mergeCell ref="D46:E47"/>
    <mergeCell ref="F46:I47"/>
    <mergeCell ref="K21:K22"/>
    <mergeCell ref="E73:E75"/>
    <mergeCell ref="L55:L56"/>
    <mergeCell ref="N38:N39"/>
    <mergeCell ref="L38:L39"/>
    <mergeCell ref="M55:M56"/>
    <mergeCell ref="F37:F39"/>
    <mergeCell ref="B45:M45"/>
    <mergeCell ref="B66:B67"/>
    <mergeCell ref="C66:C67"/>
    <mergeCell ref="D55:G56"/>
    <mergeCell ref="E66:E67"/>
    <mergeCell ref="N74:O74"/>
    <mergeCell ref="N46:N47"/>
    <mergeCell ref="H55:I56"/>
    <mergeCell ref="F74:G74"/>
    <mergeCell ref="J74:K74"/>
    <mergeCell ref="G66:G67"/>
    <mergeCell ref="D66:D67"/>
    <mergeCell ref="F66:F67"/>
  </mergeCells>
  <dataValidations count="1">
    <dataValidation allowBlank="1" showInputMessage="1" showErrorMessage="1" prompt="Alegeţi da sau nu" sqref="F9"/>
  </dataValidations>
  <printOptions horizontalCentered="1"/>
  <pageMargins left="0.25" right="0.25" top="0.75" bottom="0.75" header="0.3" footer="0.3"/>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V112"/>
  <sheetViews>
    <sheetView zoomScalePageLayoutView="0" workbookViewId="0" topLeftCell="C70">
      <selection activeCell="F93" sqref="F93"/>
    </sheetView>
  </sheetViews>
  <sheetFormatPr defaultColWidth="22.140625" defaultRowHeight="15" customHeight="1"/>
  <cols>
    <col min="1" max="1" width="29.140625" style="132" bestFit="1" customWidth="1"/>
    <col min="2" max="2" width="9.140625" style="266" customWidth="1"/>
    <col min="3" max="3" width="48.7109375" style="132" bestFit="1" customWidth="1"/>
    <col min="4" max="4" width="95.57421875" style="132" bestFit="1" customWidth="1"/>
    <col min="5" max="5" width="13.8515625" style="132" bestFit="1" customWidth="1"/>
    <col min="6" max="6" width="32.7109375" style="132" bestFit="1" customWidth="1"/>
    <col min="7" max="7" width="42.421875" style="132" bestFit="1" customWidth="1"/>
    <col min="8" max="8" width="33.00390625" style="132" bestFit="1" customWidth="1"/>
    <col min="9" max="10" width="22.140625" style="132" customWidth="1"/>
    <col min="11" max="11" width="4.421875" style="132" customWidth="1"/>
    <col min="12" max="12" width="38.140625" style="132" customWidth="1"/>
    <col min="13" max="18" width="22.140625" style="132" customWidth="1"/>
    <col min="19" max="19" width="45.421875" style="5" customWidth="1"/>
    <col min="20" max="20" width="10.00390625" style="5" customWidth="1"/>
    <col min="21" max="21" width="73.00390625" style="5" customWidth="1"/>
    <col min="22" max="22" width="61.421875" style="132" bestFit="1" customWidth="1"/>
    <col min="23" max="16384" width="22.140625" style="132" customWidth="1"/>
  </cols>
  <sheetData>
    <row r="1" spans="1:22" ht="15" customHeight="1">
      <c r="A1" s="260" t="s">
        <v>0</v>
      </c>
      <c r="B1" s="267" t="s">
        <v>1</v>
      </c>
      <c r="C1" s="260" t="s">
        <v>489</v>
      </c>
      <c r="D1" s="260" t="s">
        <v>958</v>
      </c>
      <c r="E1" s="260" t="s">
        <v>2</v>
      </c>
      <c r="F1" s="260" t="s">
        <v>490</v>
      </c>
      <c r="G1" s="260" t="s">
        <v>491</v>
      </c>
      <c r="H1" s="260" t="s">
        <v>492</v>
      </c>
      <c r="I1" s="1"/>
      <c r="L1" s="144" t="s">
        <v>118</v>
      </c>
      <c r="N1" s="144" t="s">
        <v>119</v>
      </c>
      <c r="O1" s="144" t="s">
        <v>643</v>
      </c>
      <c r="P1" s="144" t="s">
        <v>808</v>
      </c>
      <c r="T1" s="134" t="s">
        <v>347</v>
      </c>
      <c r="U1" s="134" t="s">
        <v>348</v>
      </c>
      <c r="V1" s="134" t="s">
        <v>349</v>
      </c>
    </row>
    <row r="2" spans="1:22" ht="15" customHeight="1">
      <c r="A2" s="265" t="s">
        <v>3</v>
      </c>
      <c r="B2" s="268" t="s">
        <v>874</v>
      </c>
      <c r="C2" s="265" t="s">
        <v>4</v>
      </c>
      <c r="D2" s="265" t="s">
        <v>1007</v>
      </c>
      <c r="E2" s="265" t="s">
        <v>710</v>
      </c>
      <c r="F2" s="265" t="s">
        <v>959</v>
      </c>
      <c r="G2" s="265" t="s">
        <v>7</v>
      </c>
      <c r="H2" s="265" t="s">
        <v>7</v>
      </c>
      <c r="I2" s="1"/>
      <c r="L2" s="133" t="s">
        <v>211</v>
      </c>
      <c r="M2" s="132" t="s">
        <v>806</v>
      </c>
      <c r="N2" s="133" t="s">
        <v>115</v>
      </c>
      <c r="O2" s="183" t="s">
        <v>641</v>
      </c>
      <c r="P2" s="132" t="s">
        <v>809</v>
      </c>
      <c r="T2" s="135">
        <v>1</v>
      </c>
      <c r="U2" s="136" t="s">
        <v>226</v>
      </c>
      <c r="V2" s="135" t="s">
        <v>350</v>
      </c>
    </row>
    <row r="3" spans="1:22" ht="15" customHeight="1">
      <c r="A3" s="265" t="s">
        <v>5</v>
      </c>
      <c r="B3" s="268" t="s">
        <v>875</v>
      </c>
      <c r="C3" s="265" t="s">
        <v>6</v>
      </c>
      <c r="D3" s="265" t="s">
        <v>1008</v>
      </c>
      <c r="E3" s="265" t="s">
        <v>980</v>
      </c>
      <c r="F3" s="265" t="s">
        <v>493</v>
      </c>
      <c r="G3" s="265" t="s">
        <v>994</v>
      </c>
      <c r="H3" s="265" t="s">
        <v>7</v>
      </c>
      <c r="I3" s="1"/>
      <c r="L3" s="133" t="s">
        <v>210</v>
      </c>
      <c r="M3" s="132" t="s">
        <v>807</v>
      </c>
      <c r="N3" s="133" t="s">
        <v>212</v>
      </c>
      <c r="O3" s="183" t="s">
        <v>642</v>
      </c>
      <c r="P3" s="132" t="s">
        <v>810</v>
      </c>
      <c r="T3" s="135">
        <v>2</v>
      </c>
      <c r="U3" s="136" t="s">
        <v>227</v>
      </c>
      <c r="V3" s="135" t="s">
        <v>351</v>
      </c>
    </row>
    <row r="4" spans="1:22" ht="15" customHeight="1">
      <c r="A4" s="265" t="s">
        <v>8</v>
      </c>
      <c r="B4" s="268" t="s">
        <v>876</v>
      </c>
      <c r="C4" s="265" t="s">
        <v>9</v>
      </c>
      <c r="D4" s="265" t="s">
        <v>1009</v>
      </c>
      <c r="E4" s="265" t="s">
        <v>981</v>
      </c>
      <c r="F4" s="265" t="s">
        <v>780</v>
      </c>
      <c r="G4" s="265" t="s">
        <v>982</v>
      </c>
      <c r="H4" s="265" t="s">
        <v>983</v>
      </c>
      <c r="I4" s="1"/>
      <c r="T4" s="135">
        <v>3</v>
      </c>
      <c r="U4" s="136" t="s">
        <v>228</v>
      </c>
      <c r="V4" s="135" t="s">
        <v>352</v>
      </c>
    </row>
    <row r="5" spans="1:22" ht="15" customHeight="1">
      <c r="A5" s="265" t="s">
        <v>10</v>
      </c>
      <c r="B5" s="268" t="s">
        <v>877</v>
      </c>
      <c r="C5" s="265" t="s">
        <v>1010</v>
      </c>
      <c r="D5" s="265" t="s">
        <v>1011</v>
      </c>
      <c r="E5" s="265" t="s">
        <v>1012</v>
      </c>
      <c r="F5" s="265" t="s">
        <v>960</v>
      </c>
      <c r="G5" s="265" t="s">
        <v>1013</v>
      </c>
      <c r="H5" s="265" t="s">
        <v>7</v>
      </c>
      <c r="I5" s="1"/>
      <c r="T5" s="135">
        <v>4</v>
      </c>
      <c r="U5" s="136" t="s">
        <v>229</v>
      </c>
      <c r="V5" s="135" t="s">
        <v>353</v>
      </c>
    </row>
    <row r="6" spans="1:22" ht="15" customHeight="1">
      <c r="A6" s="265" t="s">
        <v>11</v>
      </c>
      <c r="B6" s="268" t="s">
        <v>878</v>
      </c>
      <c r="C6" s="265" t="s">
        <v>861</v>
      </c>
      <c r="D6" s="265" t="s">
        <v>1014</v>
      </c>
      <c r="E6" s="265" t="s">
        <v>1015</v>
      </c>
      <c r="F6" s="265" t="s">
        <v>690</v>
      </c>
      <c r="G6" s="265" t="s">
        <v>1016</v>
      </c>
      <c r="H6" s="265" t="s">
        <v>7</v>
      </c>
      <c r="I6" s="1"/>
      <c r="L6" s="144" t="s">
        <v>120</v>
      </c>
      <c r="M6" s="144" t="s">
        <v>637</v>
      </c>
      <c r="T6" s="135">
        <v>5</v>
      </c>
      <c r="U6" s="136" t="s">
        <v>230</v>
      </c>
      <c r="V6" s="135" t="s">
        <v>354</v>
      </c>
    </row>
    <row r="7" spans="1:22" ht="15" customHeight="1">
      <c r="A7" s="265" t="s">
        <v>712</v>
      </c>
      <c r="B7" s="268" t="s">
        <v>879</v>
      </c>
      <c r="C7" s="265" t="s">
        <v>771</v>
      </c>
      <c r="D7" s="265" t="s">
        <v>1017</v>
      </c>
      <c r="E7" s="265" t="s">
        <v>781</v>
      </c>
      <c r="F7" s="265" t="s">
        <v>494</v>
      </c>
      <c r="G7" s="265" t="s">
        <v>7</v>
      </c>
      <c r="H7" s="265" t="s">
        <v>7</v>
      </c>
      <c r="I7" s="1"/>
      <c r="L7" s="133" t="s">
        <v>123</v>
      </c>
      <c r="M7" s="133" t="s">
        <v>639</v>
      </c>
      <c r="T7" s="135">
        <v>6</v>
      </c>
      <c r="U7" s="136" t="s">
        <v>231</v>
      </c>
      <c r="V7" s="135" t="s">
        <v>355</v>
      </c>
    </row>
    <row r="8" spans="1:22" ht="15" customHeight="1">
      <c r="A8" s="265" t="s">
        <v>12</v>
      </c>
      <c r="B8" s="268" t="s">
        <v>880</v>
      </c>
      <c r="C8" s="265" t="s">
        <v>13</v>
      </c>
      <c r="D8" s="265" t="s">
        <v>1018</v>
      </c>
      <c r="E8" s="265" t="s">
        <v>713</v>
      </c>
      <c r="F8" s="265" t="s">
        <v>691</v>
      </c>
      <c r="G8" s="265" t="s">
        <v>7</v>
      </c>
      <c r="H8" s="265" t="s">
        <v>7</v>
      </c>
      <c r="I8" s="1"/>
      <c r="L8" s="133" t="s">
        <v>117</v>
      </c>
      <c r="M8" s="133" t="s">
        <v>640</v>
      </c>
      <c r="T8" s="135">
        <v>7</v>
      </c>
      <c r="U8" s="136" t="s">
        <v>232</v>
      </c>
      <c r="V8" s="135" t="s">
        <v>356</v>
      </c>
    </row>
    <row r="9" spans="1:22" ht="15" customHeight="1">
      <c r="A9" s="265" t="s">
        <v>14</v>
      </c>
      <c r="B9" s="268" t="s">
        <v>881</v>
      </c>
      <c r="C9" s="265" t="s">
        <v>15</v>
      </c>
      <c r="D9" s="265" t="s">
        <v>1019</v>
      </c>
      <c r="E9" s="265" t="s">
        <v>714</v>
      </c>
      <c r="F9" s="265" t="s">
        <v>495</v>
      </c>
      <c r="G9" s="265" t="s">
        <v>7</v>
      </c>
      <c r="H9" s="265" t="s">
        <v>7</v>
      </c>
      <c r="I9" s="1"/>
      <c r="T9" s="135">
        <v>8</v>
      </c>
      <c r="U9" s="136" t="s">
        <v>233</v>
      </c>
      <c r="V9" s="135" t="s">
        <v>357</v>
      </c>
    </row>
    <row r="10" spans="1:22" ht="15" customHeight="1">
      <c r="A10" s="265" t="s">
        <v>782</v>
      </c>
      <c r="B10" s="268" t="s">
        <v>882</v>
      </c>
      <c r="C10" s="265" t="s">
        <v>815</v>
      </c>
      <c r="D10" s="265" t="s">
        <v>1020</v>
      </c>
      <c r="E10" s="265" t="s">
        <v>816</v>
      </c>
      <c r="F10" s="265" t="s">
        <v>783</v>
      </c>
      <c r="G10" s="265" t="s">
        <v>7</v>
      </c>
      <c r="H10" s="265" t="s">
        <v>7</v>
      </c>
      <c r="I10" s="1"/>
      <c r="T10" s="135">
        <v>9</v>
      </c>
      <c r="U10" s="136" t="s">
        <v>234</v>
      </c>
      <c r="V10" s="135" t="s">
        <v>358</v>
      </c>
    </row>
    <row r="11" spans="1:22" ht="15" customHeight="1">
      <c r="A11" s="265" t="s">
        <v>765</v>
      </c>
      <c r="B11" s="268" t="s">
        <v>883</v>
      </c>
      <c r="C11" s="265" t="s">
        <v>766</v>
      </c>
      <c r="D11" s="265" t="s">
        <v>1021</v>
      </c>
      <c r="E11" s="265" t="s">
        <v>715</v>
      </c>
      <c r="F11" s="265" t="s">
        <v>784</v>
      </c>
      <c r="G11" s="265" t="s">
        <v>830</v>
      </c>
      <c r="H11" s="265" t="s">
        <v>7</v>
      </c>
      <c r="I11" s="1"/>
      <c r="T11" s="135">
        <v>10</v>
      </c>
      <c r="U11" s="136" t="s">
        <v>235</v>
      </c>
      <c r="V11" s="135" t="s">
        <v>359</v>
      </c>
    </row>
    <row r="12" spans="1:22" ht="15" customHeight="1">
      <c r="A12" s="265" t="s">
        <v>16</v>
      </c>
      <c r="B12" s="268" t="s">
        <v>884</v>
      </c>
      <c r="C12" s="265" t="s">
        <v>831</v>
      </c>
      <c r="D12" s="265" t="s">
        <v>1022</v>
      </c>
      <c r="E12" s="265" t="s">
        <v>961</v>
      </c>
      <c r="F12" s="265" t="s">
        <v>962</v>
      </c>
      <c r="G12" s="265" t="s">
        <v>7</v>
      </c>
      <c r="H12" s="265" t="s">
        <v>7</v>
      </c>
      <c r="I12" s="2"/>
      <c r="T12" s="135">
        <v>11</v>
      </c>
      <c r="U12" s="136" t="s">
        <v>236</v>
      </c>
      <c r="V12" s="135" t="s">
        <v>360</v>
      </c>
    </row>
    <row r="13" spans="1:22" ht="15" customHeight="1">
      <c r="A13" s="265" t="s">
        <v>995</v>
      </c>
      <c r="B13" s="268" t="s">
        <v>996</v>
      </c>
      <c r="C13" s="265" t="s">
        <v>997</v>
      </c>
      <c r="D13" s="265" t="s">
        <v>1023</v>
      </c>
      <c r="E13" s="265" t="s">
        <v>792</v>
      </c>
      <c r="F13" s="265" t="s">
        <v>998</v>
      </c>
      <c r="G13" s="265" t="s">
        <v>7</v>
      </c>
      <c r="H13" s="265" t="s">
        <v>7</v>
      </c>
      <c r="I13" s="1"/>
      <c r="T13" s="135">
        <v>12</v>
      </c>
      <c r="U13" s="136" t="s">
        <v>237</v>
      </c>
      <c r="V13" s="135" t="s">
        <v>361</v>
      </c>
    </row>
    <row r="14" spans="1:22" ht="15" customHeight="1">
      <c r="A14" s="265" t="s">
        <v>18</v>
      </c>
      <c r="B14" s="268" t="s">
        <v>885</v>
      </c>
      <c r="C14" s="265" t="s">
        <v>832</v>
      </c>
      <c r="D14" s="265" t="s">
        <v>1024</v>
      </c>
      <c r="E14" s="265" t="s">
        <v>833</v>
      </c>
      <c r="F14" s="265" t="s">
        <v>496</v>
      </c>
      <c r="G14" s="265" t="s">
        <v>963</v>
      </c>
      <c r="H14" s="265" t="s">
        <v>7</v>
      </c>
      <c r="I14" s="1"/>
      <c r="L14" s="145"/>
      <c r="M14" s="146"/>
      <c r="N14" s="146"/>
      <c r="T14" s="135">
        <v>13</v>
      </c>
      <c r="U14" s="136" t="s">
        <v>238</v>
      </c>
      <c r="V14" s="135" t="s">
        <v>362</v>
      </c>
    </row>
    <row r="15" spans="1:22" ht="15" customHeight="1">
      <c r="A15" s="265" t="s">
        <v>19</v>
      </c>
      <c r="B15" s="268" t="s">
        <v>886</v>
      </c>
      <c r="C15" s="265" t="s">
        <v>984</v>
      </c>
      <c r="D15" s="265" t="s">
        <v>1008</v>
      </c>
      <c r="E15" s="265" t="s">
        <v>711</v>
      </c>
      <c r="F15" s="265" t="s">
        <v>785</v>
      </c>
      <c r="G15" s="265" t="s">
        <v>985</v>
      </c>
      <c r="H15" s="265" t="s">
        <v>7</v>
      </c>
      <c r="I15" s="1"/>
      <c r="L15" s="146"/>
      <c r="M15" s="146"/>
      <c r="N15" s="146"/>
      <c r="T15" s="135">
        <v>14</v>
      </c>
      <c r="U15" s="136" t="s">
        <v>239</v>
      </c>
      <c r="V15" s="135" t="s">
        <v>363</v>
      </c>
    </row>
    <row r="16" spans="1:22" ht="15" customHeight="1">
      <c r="A16" s="265" t="s">
        <v>20</v>
      </c>
      <c r="B16" s="268" t="s">
        <v>887</v>
      </c>
      <c r="C16" s="265" t="s">
        <v>21</v>
      </c>
      <c r="D16" s="265" t="s">
        <v>1025</v>
      </c>
      <c r="E16" s="265" t="s">
        <v>716</v>
      </c>
      <c r="F16" s="265" t="s">
        <v>1104</v>
      </c>
      <c r="G16" s="265" t="s">
        <v>7</v>
      </c>
      <c r="H16" s="265" t="s">
        <v>7</v>
      </c>
      <c r="I16" s="1"/>
      <c r="L16" s="146"/>
      <c r="M16" s="146"/>
      <c r="N16" s="146"/>
      <c r="T16" s="135">
        <v>15</v>
      </c>
      <c r="U16" s="136" t="s">
        <v>240</v>
      </c>
      <c r="V16" s="135" t="s">
        <v>364</v>
      </c>
    </row>
    <row r="17" spans="1:22" ht="15" customHeight="1">
      <c r="A17" s="265" t="s">
        <v>22</v>
      </c>
      <c r="B17" s="268" t="s">
        <v>888</v>
      </c>
      <c r="C17" s="265" t="s">
        <v>23</v>
      </c>
      <c r="D17" s="265" t="s">
        <v>1026</v>
      </c>
      <c r="E17" s="265" t="s">
        <v>786</v>
      </c>
      <c r="F17" s="265" t="s">
        <v>497</v>
      </c>
      <c r="G17" s="265" t="s">
        <v>7</v>
      </c>
      <c r="H17" s="265" t="s">
        <v>7</v>
      </c>
      <c r="I17" s="1"/>
      <c r="L17" s="146"/>
      <c r="M17" s="146"/>
      <c r="N17" s="146"/>
      <c r="T17" s="135">
        <v>16</v>
      </c>
      <c r="U17" s="136" t="s">
        <v>241</v>
      </c>
      <c r="V17" s="135" t="s">
        <v>365</v>
      </c>
    </row>
    <row r="18" spans="1:22" ht="15" customHeight="1">
      <c r="A18" s="265" t="s">
        <v>24</v>
      </c>
      <c r="B18" s="268" t="s">
        <v>889</v>
      </c>
      <c r="C18" s="265" t="s">
        <v>772</v>
      </c>
      <c r="D18" s="265" t="s">
        <v>1027</v>
      </c>
      <c r="E18" s="265" t="s">
        <v>717</v>
      </c>
      <c r="F18" s="265" t="s">
        <v>498</v>
      </c>
      <c r="G18" s="265" t="s">
        <v>7</v>
      </c>
      <c r="H18" s="265" t="s">
        <v>7</v>
      </c>
      <c r="I18" s="137"/>
      <c r="L18" s="146"/>
      <c r="M18" s="146"/>
      <c r="N18" s="146"/>
      <c r="T18" s="135">
        <v>17</v>
      </c>
      <c r="U18" s="136" t="s">
        <v>242</v>
      </c>
      <c r="V18" s="135" t="s">
        <v>366</v>
      </c>
    </row>
    <row r="19" spans="1:22" ht="15" customHeight="1">
      <c r="A19" s="265" t="s">
        <v>25</v>
      </c>
      <c r="B19" s="268" t="s">
        <v>890</v>
      </c>
      <c r="C19" s="265" t="s">
        <v>862</v>
      </c>
      <c r="D19" s="265" t="s">
        <v>1028</v>
      </c>
      <c r="E19" s="265" t="s">
        <v>834</v>
      </c>
      <c r="F19" s="265" t="s">
        <v>1105</v>
      </c>
      <c r="G19" s="265" t="s">
        <v>835</v>
      </c>
      <c r="H19" s="265" t="s">
        <v>7</v>
      </c>
      <c r="L19" s="146"/>
      <c r="M19" s="146"/>
      <c r="N19" s="146"/>
      <c r="T19" s="135">
        <v>18</v>
      </c>
      <c r="U19" s="136" t="s">
        <v>243</v>
      </c>
      <c r="V19" s="135" t="s">
        <v>367</v>
      </c>
    </row>
    <row r="20" spans="1:22" ht="15" customHeight="1">
      <c r="A20" s="265" t="s">
        <v>1029</v>
      </c>
      <c r="B20" s="268" t="s">
        <v>1030</v>
      </c>
      <c r="C20" s="265" t="s">
        <v>1031</v>
      </c>
      <c r="D20" s="265" t="s">
        <v>1032</v>
      </c>
      <c r="E20" s="265" t="s">
        <v>1033</v>
      </c>
      <c r="F20" s="265" t="s">
        <v>1034</v>
      </c>
      <c r="G20" s="265" t="s">
        <v>7</v>
      </c>
      <c r="H20" s="265" t="s">
        <v>7</v>
      </c>
      <c r="L20" s="146"/>
      <c r="M20" s="146"/>
      <c r="N20" s="146"/>
      <c r="T20" s="135">
        <v>19</v>
      </c>
      <c r="U20" s="136" t="s">
        <v>244</v>
      </c>
      <c r="V20" s="135" t="s">
        <v>368</v>
      </c>
    </row>
    <row r="21" spans="1:22" ht="17.25" customHeight="1">
      <c r="A21" s="265" t="s">
        <v>817</v>
      </c>
      <c r="B21" s="268" t="s">
        <v>891</v>
      </c>
      <c r="C21" s="265" t="s">
        <v>718</v>
      </c>
      <c r="D21" s="265" t="s">
        <v>1035</v>
      </c>
      <c r="E21" s="265" t="s">
        <v>214</v>
      </c>
      <c r="F21" s="265" t="s">
        <v>787</v>
      </c>
      <c r="G21" s="265" t="s">
        <v>7</v>
      </c>
      <c r="H21" s="265" t="s">
        <v>7</v>
      </c>
      <c r="L21" s="146"/>
      <c r="M21" s="146"/>
      <c r="N21" s="146"/>
      <c r="T21" s="135">
        <v>20</v>
      </c>
      <c r="U21" s="136" t="s">
        <v>245</v>
      </c>
      <c r="V21" s="135" t="s">
        <v>369</v>
      </c>
    </row>
    <row r="22" spans="1:22" ht="15" customHeight="1">
      <c r="A22" s="265" t="s">
        <v>892</v>
      </c>
      <c r="B22" s="268" t="s">
        <v>893</v>
      </c>
      <c r="C22" s="265" t="s">
        <v>894</v>
      </c>
      <c r="D22" s="265" t="s">
        <v>1036</v>
      </c>
      <c r="E22" s="265" t="s">
        <v>71</v>
      </c>
      <c r="F22" s="265" t="s">
        <v>895</v>
      </c>
      <c r="G22" s="265" t="s">
        <v>986</v>
      </c>
      <c r="H22" s="265" t="s">
        <v>7</v>
      </c>
      <c r="T22" s="135">
        <v>21</v>
      </c>
      <c r="U22" s="136" t="s">
        <v>246</v>
      </c>
      <c r="V22" s="135" t="s">
        <v>370</v>
      </c>
    </row>
    <row r="23" spans="1:22" ht="15" customHeight="1">
      <c r="A23" s="265" t="s">
        <v>27</v>
      </c>
      <c r="B23" s="268" t="s">
        <v>896</v>
      </c>
      <c r="C23" s="265" t="s">
        <v>788</v>
      </c>
      <c r="D23" s="265" t="s">
        <v>1037</v>
      </c>
      <c r="E23" s="265" t="s">
        <v>28</v>
      </c>
      <c r="F23" s="265" t="s">
        <v>773</v>
      </c>
      <c r="G23" s="265" t="s">
        <v>7</v>
      </c>
      <c r="H23" s="265" t="s">
        <v>7</v>
      </c>
      <c r="T23" s="135">
        <v>22</v>
      </c>
      <c r="U23" s="136" t="s">
        <v>247</v>
      </c>
      <c r="V23" s="135" t="s">
        <v>371</v>
      </c>
    </row>
    <row r="24" spans="1:22" ht="15" customHeight="1">
      <c r="A24" s="265" t="s">
        <v>29</v>
      </c>
      <c r="B24" s="268" t="s">
        <v>897</v>
      </c>
      <c r="C24" s="265" t="s">
        <v>898</v>
      </c>
      <c r="D24" s="265" t="s">
        <v>1038</v>
      </c>
      <c r="E24" s="265" t="s">
        <v>528</v>
      </c>
      <c r="F24" s="265" t="s">
        <v>692</v>
      </c>
      <c r="G24" s="265" t="s">
        <v>7</v>
      </c>
      <c r="H24" s="265" t="s">
        <v>7</v>
      </c>
      <c r="T24" s="135">
        <v>23</v>
      </c>
      <c r="U24" s="136" t="s">
        <v>248</v>
      </c>
      <c r="V24" s="135" t="s">
        <v>372</v>
      </c>
    </row>
    <row r="25" spans="1:22" ht="15" customHeight="1">
      <c r="A25" s="265" t="s">
        <v>30</v>
      </c>
      <c r="B25" s="268" t="s">
        <v>899</v>
      </c>
      <c r="C25" s="265" t="s">
        <v>31</v>
      </c>
      <c r="D25" s="265" t="s">
        <v>1039</v>
      </c>
      <c r="E25" s="265" t="s">
        <v>721</v>
      </c>
      <c r="F25" s="265" t="s">
        <v>1106</v>
      </c>
      <c r="G25" s="265" t="s">
        <v>7</v>
      </c>
      <c r="H25" s="265" t="s">
        <v>7</v>
      </c>
      <c r="T25" s="135">
        <v>24</v>
      </c>
      <c r="U25" s="136" t="s">
        <v>249</v>
      </c>
      <c r="V25" s="135" t="s">
        <v>373</v>
      </c>
    </row>
    <row r="26" spans="1:22" ht="15" customHeight="1">
      <c r="A26" s="265" t="s">
        <v>32</v>
      </c>
      <c r="B26" s="268" t="s">
        <v>900</v>
      </c>
      <c r="C26" s="265" t="s">
        <v>722</v>
      </c>
      <c r="D26" s="265" t="s">
        <v>1039</v>
      </c>
      <c r="E26" s="265" t="s">
        <v>721</v>
      </c>
      <c r="F26" s="265" t="s">
        <v>1106</v>
      </c>
      <c r="G26" s="265" t="s">
        <v>7</v>
      </c>
      <c r="H26" s="265" t="s">
        <v>7</v>
      </c>
      <c r="T26" s="135">
        <v>25</v>
      </c>
      <c r="U26" s="136" t="s">
        <v>250</v>
      </c>
      <c r="V26" s="135" t="s">
        <v>374</v>
      </c>
    </row>
    <row r="27" spans="1:22" ht="15" customHeight="1">
      <c r="A27" s="265" t="s">
        <v>33</v>
      </c>
      <c r="B27" s="268" t="s">
        <v>901</v>
      </c>
      <c r="C27" s="265" t="s">
        <v>964</v>
      </c>
      <c r="D27" s="265" t="s">
        <v>1040</v>
      </c>
      <c r="E27" s="265" t="s">
        <v>723</v>
      </c>
      <c r="F27" s="265" t="s">
        <v>836</v>
      </c>
      <c r="G27" s="265" t="s">
        <v>837</v>
      </c>
      <c r="H27" s="265" t="s">
        <v>7</v>
      </c>
      <c r="T27" s="135">
        <v>26</v>
      </c>
      <c r="U27" s="136" t="s">
        <v>251</v>
      </c>
      <c r="V27" s="135" t="s">
        <v>375</v>
      </c>
    </row>
    <row r="28" spans="1:22" ht="15" customHeight="1">
      <c r="A28" s="265" t="s">
        <v>34</v>
      </c>
      <c r="B28" s="268" t="s">
        <v>902</v>
      </c>
      <c r="C28" s="265" t="s">
        <v>35</v>
      </c>
      <c r="D28" s="265" t="s">
        <v>1041</v>
      </c>
      <c r="E28" s="265" t="s">
        <v>724</v>
      </c>
      <c r="F28" s="265" t="s">
        <v>499</v>
      </c>
      <c r="G28" s="265" t="s">
        <v>838</v>
      </c>
      <c r="H28" s="265" t="s">
        <v>7</v>
      </c>
      <c r="T28" s="135">
        <v>27</v>
      </c>
      <c r="U28" s="136" t="s">
        <v>252</v>
      </c>
      <c r="V28" s="135" t="s">
        <v>376</v>
      </c>
    </row>
    <row r="29" spans="1:22" ht="15" customHeight="1">
      <c r="A29" s="265" t="s">
        <v>725</v>
      </c>
      <c r="B29" s="268" t="s">
        <v>726</v>
      </c>
      <c r="C29" s="265" t="s">
        <v>727</v>
      </c>
      <c r="D29" s="265" t="s">
        <v>1042</v>
      </c>
      <c r="E29" s="265" t="s">
        <v>965</v>
      </c>
      <c r="F29" s="265" t="s">
        <v>728</v>
      </c>
      <c r="G29" s="265" t="s">
        <v>7</v>
      </c>
      <c r="H29" s="265" t="s">
        <v>7</v>
      </c>
      <c r="T29" s="135">
        <v>28</v>
      </c>
      <c r="U29" s="136" t="s">
        <v>253</v>
      </c>
      <c r="V29" s="135" t="s">
        <v>377</v>
      </c>
    </row>
    <row r="30" spans="1:22" ht="15" customHeight="1">
      <c r="A30" s="265" t="s">
        <v>36</v>
      </c>
      <c r="B30" s="268" t="s">
        <v>903</v>
      </c>
      <c r="C30" s="265" t="s">
        <v>37</v>
      </c>
      <c r="D30" s="265" t="s">
        <v>1043</v>
      </c>
      <c r="E30" s="265" t="s">
        <v>729</v>
      </c>
      <c r="F30" s="265" t="s">
        <v>693</v>
      </c>
      <c r="G30" s="265" t="s">
        <v>7</v>
      </c>
      <c r="H30" s="265" t="s">
        <v>7</v>
      </c>
      <c r="T30" s="135">
        <v>29</v>
      </c>
      <c r="U30" s="136" t="s">
        <v>254</v>
      </c>
      <c r="V30" s="135" t="s">
        <v>378</v>
      </c>
    </row>
    <row r="31" spans="1:22" ht="15" customHeight="1">
      <c r="A31" s="265" t="s">
        <v>774</v>
      </c>
      <c r="B31" s="268" t="s">
        <v>904</v>
      </c>
      <c r="C31" s="265" t="s">
        <v>775</v>
      </c>
      <c r="D31" s="265" t="s">
        <v>1044</v>
      </c>
      <c r="E31" s="265" t="s">
        <v>694</v>
      </c>
      <c r="F31" s="265" t="s">
        <v>695</v>
      </c>
      <c r="G31" s="265" t="s">
        <v>7</v>
      </c>
      <c r="H31" s="265" t="s">
        <v>7</v>
      </c>
      <c r="T31" s="135">
        <v>30</v>
      </c>
      <c r="U31" s="136" t="s">
        <v>255</v>
      </c>
      <c r="V31" s="135" t="s">
        <v>379</v>
      </c>
    </row>
    <row r="32" spans="1:22" ht="15" customHeight="1">
      <c r="A32" s="265" t="s">
        <v>38</v>
      </c>
      <c r="B32" s="268" t="s">
        <v>905</v>
      </c>
      <c r="C32" s="265" t="s">
        <v>999</v>
      </c>
      <c r="D32" s="265" t="s">
        <v>1045</v>
      </c>
      <c r="E32" s="265" t="s">
        <v>1000</v>
      </c>
      <c r="F32" s="265" t="s">
        <v>1001</v>
      </c>
      <c r="G32" s="265" t="s">
        <v>839</v>
      </c>
      <c r="H32" s="265" t="s">
        <v>7</v>
      </c>
      <c r="T32" s="135">
        <v>31</v>
      </c>
      <c r="U32" s="136" t="s">
        <v>256</v>
      </c>
      <c r="V32" s="135" t="s">
        <v>380</v>
      </c>
    </row>
    <row r="33" spans="1:22" ht="15" customHeight="1">
      <c r="A33" s="265" t="s">
        <v>215</v>
      </c>
      <c r="B33" s="268" t="s">
        <v>987</v>
      </c>
      <c r="C33" s="265" t="s">
        <v>216</v>
      </c>
      <c r="D33" s="265" t="s">
        <v>1046</v>
      </c>
      <c r="E33" s="265" t="s">
        <v>730</v>
      </c>
      <c r="F33" s="265" t="s">
        <v>731</v>
      </c>
      <c r="G33" s="265" t="s">
        <v>7</v>
      </c>
      <c r="H33" s="265" t="s">
        <v>7</v>
      </c>
      <c r="T33" s="135">
        <v>32</v>
      </c>
      <c r="U33" s="136" t="s">
        <v>257</v>
      </c>
      <c r="V33" s="135" t="s">
        <v>381</v>
      </c>
    </row>
    <row r="34" spans="1:22" ht="15" customHeight="1">
      <c r="A34" s="265" t="s">
        <v>1047</v>
      </c>
      <c r="B34" s="268" t="s">
        <v>1048</v>
      </c>
      <c r="C34" s="265" t="s">
        <v>1049</v>
      </c>
      <c r="D34" s="265" t="s">
        <v>1050</v>
      </c>
      <c r="E34" s="265" t="s">
        <v>1051</v>
      </c>
      <c r="F34" s="265" t="s">
        <v>1052</v>
      </c>
      <c r="G34" s="265" t="s">
        <v>7</v>
      </c>
      <c r="H34" s="265" t="s">
        <v>7</v>
      </c>
      <c r="T34" s="135">
        <v>33</v>
      </c>
      <c r="U34" s="136" t="s">
        <v>258</v>
      </c>
      <c r="V34" s="135" t="s">
        <v>382</v>
      </c>
    </row>
    <row r="35" spans="1:22" ht="15" customHeight="1">
      <c r="A35" s="265" t="s">
        <v>39</v>
      </c>
      <c r="B35" s="268" t="s">
        <v>906</v>
      </c>
      <c r="C35" s="265" t="s">
        <v>840</v>
      </c>
      <c r="D35" s="265" t="s">
        <v>1053</v>
      </c>
      <c r="E35" s="265" t="s">
        <v>40</v>
      </c>
      <c r="F35" s="265" t="s">
        <v>500</v>
      </c>
      <c r="G35" s="265" t="s">
        <v>7</v>
      </c>
      <c r="H35" s="265" t="s">
        <v>7</v>
      </c>
      <c r="T35" s="135">
        <v>34</v>
      </c>
      <c r="U35" s="136" t="s">
        <v>259</v>
      </c>
      <c r="V35" s="135" t="s">
        <v>383</v>
      </c>
    </row>
    <row r="36" spans="1:22" ht="15" customHeight="1">
      <c r="A36" s="265" t="s">
        <v>863</v>
      </c>
      <c r="B36" s="268" t="s">
        <v>864</v>
      </c>
      <c r="C36" s="265" t="s">
        <v>865</v>
      </c>
      <c r="D36" s="265" t="s">
        <v>1054</v>
      </c>
      <c r="E36" s="265" t="s">
        <v>866</v>
      </c>
      <c r="F36" s="265" t="s">
        <v>867</v>
      </c>
      <c r="G36" s="265" t="s">
        <v>868</v>
      </c>
      <c r="H36" s="265" t="s">
        <v>7</v>
      </c>
      <c r="T36" s="135">
        <v>35</v>
      </c>
      <c r="U36" s="136" t="s">
        <v>260</v>
      </c>
      <c r="V36" s="135" t="s">
        <v>384</v>
      </c>
    </row>
    <row r="37" spans="1:22" ht="15" customHeight="1">
      <c r="A37" s="265" t="s">
        <v>732</v>
      </c>
      <c r="B37" s="268" t="s">
        <v>733</v>
      </c>
      <c r="C37" s="265" t="s">
        <v>869</v>
      </c>
      <c r="D37" s="265" t="s">
        <v>1025</v>
      </c>
      <c r="E37" s="265" t="s">
        <v>789</v>
      </c>
      <c r="F37" s="265" t="s">
        <v>734</v>
      </c>
      <c r="G37" s="265" t="s">
        <v>7</v>
      </c>
      <c r="H37" s="265" t="s">
        <v>7</v>
      </c>
      <c r="T37" s="135">
        <v>36</v>
      </c>
      <c r="U37" s="136" t="s">
        <v>261</v>
      </c>
      <c r="V37" s="135" t="s">
        <v>385</v>
      </c>
    </row>
    <row r="38" spans="1:22" ht="15" customHeight="1">
      <c r="A38" s="265" t="s">
        <v>41</v>
      </c>
      <c r="B38" s="268" t="s">
        <v>907</v>
      </c>
      <c r="C38" s="265" t="s">
        <v>42</v>
      </c>
      <c r="D38" s="265" t="s">
        <v>1019</v>
      </c>
      <c r="E38" s="265" t="s">
        <v>735</v>
      </c>
      <c r="F38" s="265" t="s">
        <v>790</v>
      </c>
      <c r="G38" s="265" t="s">
        <v>7</v>
      </c>
      <c r="H38" s="265" t="s">
        <v>7</v>
      </c>
      <c r="T38" s="135">
        <v>37</v>
      </c>
      <c r="U38" s="136" t="s">
        <v>262</v>
      </c>
      <c r="V38" s="135" t="s">
        <v>386</v>
      </c>
    </row>
    <row r="39" spans="1:22" ht="15" customHeight="1">
      <c r="A39" s="265" t="s">
        <v>43</v>
      </c>
      <c r="B39" s="268" t="s">
        <v>908</v>
      </c>
      <c r="C39" s="265" t="s">
        <v>44</v>
      </c>
      <c r="D39" s="265" t="s">
        <v>1027</v>
      </c>
      <c r="E39" s="265" t="s">
        <v>736</v>
      </c>
      <c r="F39" s="265" t="s">
        <v>501</v>
      </c>
      <c r="G39" s="265" t="s">
        <v>7</v>
      </c>
      <c r="H39" s="265" t="s">
        <v>7</v>
      </c>
      <c r="T39" s="135">
        <v>38</v>
      </c>
      <c r="U39" s="136" t="s">
        <v>263</v>
      </c>
      <c r="V39" s="135" t="s">
        <v>387</v>
      </c>
    </row>
    <row r="40" spans="1:22" ht="15" customHeight="1">
      <c r="A40" s="265" t="s">
        <v>45</v>
      </c>
      <c r="B40" s="268" t="s">
        <v>909</v>
      </c>
      <c r="C40" s="265" t="s">
        <v>46</v>
      </c>
      <c r="D40" s="265" t="s">
        <v>1055</v>
      </c>
      <c r="E40" s="265" t="s">
        <v>791</v>
      </c>
      <c r="F40" s="265" t="s">
        <v>910</v>
      </c>
      <c r="G40" s="265" t="s">
        <v>7</v>
      </c>
      <c r="H40" s="265" t="s">
        <v>7</v>
      </c>
      <c r="T40" s="135">
        <v>39</v>
      </c>
      <c r="U40" s="136" t="s">
        <v>264</v>
      </c>
      <c r="V40" s="135" t="s">
        <v>388</v>
      </c>
    </row>
    <row r="41" spans="1:22" ht="15" customHeight="1">
      <c r="A41" s="265" t="s">
        <v>47</v>
      </c>
      <c r="B41" s="268" t="s">
        <v>911</v>
      </c>
      <c r="C41" s="265" t="s">
        <v>48</v>
      </c>
      <c r="D41" s="265" t="s">
        <v>1041</v>
      </c>
      <c r="E41" s="265" t="s">
        <v>49</v>
      </c>
      <c r="F41" s="265" t="s">
        <v>502</v>
      </c>
      <c r="G41" s="265" t="s">
        <v>7</v>
      </c>
      <c r="H41" s="265" t="s">
        <v>7</v>
      </c>
      <c r="T41" s="135">
        <v>40</v>
      </c>
      <c r="U41" s="136" t="s">
        <v>265</v>
      </c>
      <c r="V41" s="135" t="s">
        <v>389</v>
      </c>
    </row>
    <row r="42" spans="1:22" ht="15" customHeight="1">
      <c r="A42" s="265" t="s">
        <v>50</v>
      </c>
      <c r="B42" s="268" t="s">
        <v>912</v>
      </c>
      <c r="C42" s="265" t="s">
        <v>51</v>
      </c>
      <c r="D42" s="265" t="s">
        <v>1056</v>
      </c>
      <c r="E42" s="265" t="s">
        <v>737</v>
      </c>
      <c r="F42" s="265" t="s">
        <v>503</v>
      </c>
      <c r="G42" s="265" t="s">
        <v>841</v>
      </c>
      <c r="H42" s="265" t="s">
        <v>7</v>
      </c>
      <c r="T42" s="135">
        <v>41</v>
      </c>
      <c r="U42" s="136" t="s">
        <v>266</v>
      </c>
      <c r="V42" s="135" t="s">
        <v>390</v>
      </c>
    </row>
    <row r="43" spans="1:22" ht="15" customHeight="1">
      <c r="A43" s="265" t="s">
        <v>505</v>
      </c>
      <c r="B43" s="268" t="s">
        <v>913</v>
      </c>
      <c r="C43" s="265" t="s">
        <v>504</v>
      </c>
      <c r="D43" s="265" t="s">
        <v>1057</v>
      </c>
      <c r="E43" s="265" t="s">
        <v>966</v>
      </c>
      <c r="F43" s="265" t="s">
        <v>696</v>
      </c>
      <c r="G43" s="265" t="s">
        <v>7</v>
      </c>
      <c r="H43" s="265" t="s">
        <v>7</v>
      </c>
      <c r="T43" s="135">
        <v>42</v>
      </c>
      <c r="U43" s="136" t="s">
        <v>267</v>
      </c>
      <c r="V43" s="135" t="s">
        <v>391</v>
      </c>
    </row>
    <row r="44" spans="1:22" ht="15" customHeight="1">
      <c r="A44" s="265" t="s">
        <v>52</v>
      </c>
      <c r="B44" s="268" t="s">
        <v>914</v>
      </c>
      <c r="C44" s="265" t="s">
        <v>738</v>
      </c>
      <c r="D44" s="265" t="s">
        <v>1058</v>
      </c>
      <c r="E44" s="265" t="s">
        <v>53</v>
      </c>
      <c r="F44" s="265" t="s">
        <v>506</v>
      </c>
      <c r="G44" s="265" t="s">
        <v>842</v>
      </c>
      <c r="H44" s="265" t="s">
        <v>7</v>
      </c>
      <c r="T44" s="135">
        <v>43</v>
      </c>
      <c r="U44" s="136" t="s">
        <v>268</v>
      </c>
      <c r="V44" s="135" t="s">
        <v>392</v>
      </c>
    </row>
    <row r="45" spans="1:22" ht="15" customHeight="1">
      <c r="A45" s="265" t="s">
        <v>54</v>
      </c>
      <c r="B45" s="268" t="s">
        <v>915</v>
      </c>
      <c r="C45" s="265" t="s">
        <v>55</v>
      </c>
      <c r="D45" s="265" t="s">
        <v>1059</v>
      </c>
      <c r="E45" s="265" t="s">
        <v>739</v>
      </c>
      <c r="F45" s="265" t="s">
        <v>793</v>
      </c>
      <c r="G45" s="265" t="s">
        <v>7</v>
      </c>
      <c r="H45" s="265" t="s">
        <v>7</v>
      </c>
      <c r="T45" s="135">
        <v>44</v>
      </c>
      <c r="U45" s="136" t="s">
        <v>269</v>
      </c>
      <c r="V45" s="135" t="s">
        <v>393</v>
      </c>
    </row>
    <row r="46" spans="1:22" ht="15" customHeight="1">
      <c r="A46" s="265" t="s">
        <v>56</v>
      </c>
      <c r="B46" s="268" t="s">
        <v>916</v>
      </c>
      <c r="C46" s="265" t="s">
        <v>917</v>
      </c>
      <c r="D46" s="265" t="s">
        <v>1060</v>
      </c>
      <c r="E46" s="265" t="s">
        <v>57</v>
      </c>
      <c r="F46" s="265" t="s">
        <v>507</v>
      </c>
      <c r="G46" s="265" t="s">
        <v>7</v>
      </c>
      <c r="H46" s="265" t="s">
        <v>7</v>
      </c>
      <c r="T46" s="135">
        <v>45</v>
      </c>
      <c r="U46" s="136" t="s">
        <v>270</v>
      </c>
      <c r="V46" s="135" t="s">
        <v>394</v>
      </c>
    </row>
    <row r="47" spans="1:22" ht="15" customHeight="1">
      <c r="A47" s="265" t="s">
        <v>740</v>
      </c>
      <c r="B47" s="268" t="s">
        <v>741</v>
      </c>
      <c r="C47" s="265" t="s">
        <v>742</v>
      </c>
      <c r="D47" s="265" t="s">
        <v>1061</v>
      </c>
      <c r="E47" s="265" t="s">
        <v>26</v>
      </c>
      <c r="F47" s="265" t="s">
        <v>743</v>
      </c>
      <c r="G47" s="265" t="s">
        <v>7</v>
      </c>
      <c r="H47" s="265" t="s">
        <v>7</v>
      </c>
      <c r="T47" s="135">
        <v>46</v>
      </c>
      <c r="U47" s="136" t="s">
        <v>271</v>
      </c>
      <c r="V47" s="135" t="s">
        <v>395</v>
      </c>
    </row>
    <row r="48" spans="1:22" ht="15" customHeight="1">
      <c r="A48" s="265" t="s">
        <v>58</v>
      </c>
      <c r="B48" s="268" t="s">
        <v>918</v>
      </c>
      <c r="C48" s="265" t="s">
        <v>843</v>
      </c>
      <c r="D48" s="265" t="s">
        <v>1062</v>
      </c>
      <c r="E48" s="265" t="s">
        <v>844</v>
      </c>
      <c r="F48" s="265" t="s">
        <v>818</v>
      </c>
      <c r="G48" s="265" t="s">
        <v>7</v>
      </c>
      <c r="H48" s="265" t="s">
        <v>7</v>
      </c>
      <c r="T48" s="135">
        <v>47</v>
      </c>
      <c r="U48" s="136" t="s">
        <v>272</v>
      </c>
      <c r="V48" s="135" t="s">
        <v>396</v>
      </c>
    </row>
    <row r="49" spans="1:22" ht="15" customHeight="1">
      <c r="A49" s="265" t="s">
        <v>776</v>
      </c>
      <c r="B49" s="268" t="s">
        <v>919</v>
      </c>
      <c r="C49" s="265" t="s">
        <v>845</v>
      </c>
      <c r="D49" s="265" t="s">
        <v>1063</v>
      </c>
      <c r="E49" s="265" t="s">
        <v>17</v>
      </c>
      <c r="F49" s="265" t="s">
        <v>697</v>
      </c>
      <c r="G49" s="265" t="s">
        <v>7</v>
      </c>
      <c r="H49" s="265" t="s">
        <v>7</v>
      </c>
      <c r="T49" s="135">
        <v>48</v>
      </c>
      <c r="U49" s="136" t="s">
        <v>273</v>
      </c>
      <c r="V49" s="135" t="s">
        <v>397</v>
      </c>
    </row>
    <row r="50" spans="1:22" ht="15" customHeight="1">
      <c r="A50" s="265" t="s">
        <v>59</v>
      </c>
      <c r="B50" s="268" t="s">
        <v>920</v>
      </c>
      <c r="C50" s="265" t="s">
        <v>60</v>
      </c>
      <c r="D50" s="265" t="s">
        <v>1064</v>
      </c>
      <c r="E50" s="265" t="s">
        <v>744</v>
      </c>
      <c r="F50" s="265" t="s">
        <v>698</v>
      </c>
      <c r="G50" s="265" t="s">
        <v>7</v>
      </c>
      <c r="H50" s="265" t="s">
        <v>7</v>
      </c>
      <c r="T50" s="135">
        <v>49</v>
      </c>
      <c r="U50" s="136" t="s">
        <v>274</v>
      </c>
      <c r="V50" s="135" t="s">
        <v>398</v>
      </c>
    </row>
    <row r="51" spans="1:22" ht="15" customHeight="1">
      <c r="A51" s="265" t="s">
        <v>61</v>
      </c>
      <c r="B51" s="268" t="s">
        <v>921</v>
      </c>
      <c r="C51" s="265" t="s">
        <v>62</v>
      </c>
      <c r="D51" s="265" t="s">
        <v>1065</v>
      </c>
      <c r="E51" s="265" t="s">
        <v>745</v>
      </c>
      <c r="F51" s="265" t="s">
        <v>794</v>
      </c>
      <c r="G51" s="265" t="s">
        <v>7</v>
      </c>
      <c r="H51" s="265" t="s">
        <v>7</v>
      </c>
      <c r="T51" s="135">
        <v>50</v>
      </c>
      <c r="U51" s="136" t="s">
        <v>275</v>
      </c>
      <c r="V51" s="135" t="s">
        <v>399</v>
      </c>
    </row>
    <row r="52" spans="1:22" ht="15" customHeight="1">
      <c r="A52" s="265" t="s">
        <v>63</v>
      </c>
      <c r="B52" s="268" t="s">
        <v>922</v>
      </c>
      <c r="C52" s="265" t="s">
        <v>967</v>
      </c>
      <c r="D52" s="265" t="s">
        <v>1025</v>
      </c>
      <c r="E52" s="265" t="s">
        <v>64</v>
      </c>
      <c r="F52" s="265" t="s">
        <v>988</v>
      </c>
      <c r="G52" s="265" t="s">
        <v>968</v>
      </c>
      <c r="H52" s="265" t="s">
        <v>7</v>
      </c>
      <c r="T52" s="135">
        <v>51</v>
      </c>
      <c r="U52" s="136" t="s">
        <v>276</v>
      </c>
      <c r="V52" s="135" t="s">
        <v>400</v>
      </c>
    </row>
    <row r="53" spans="1:22" ht="15" customHeight="1">
      <c r="A53" s="265" t="s">
        <v>65</v>
      </c>
      <c r="B53" s="268" t="s">
        <v>923</v>
      </c>
      <c r="C53" s="265" t="s">
        <v>777</v>
      </c>
      <c r="D53" s="265" t="s">
        <v>1066</v>
      </c>
      <c r="E53" s="265" t="s">
        <v>746</v>
      </c>
      <c r="F53" s="265" t="s">
        <v>699</v>
      </c>
      <c r="G53" s="265" t="s">
        <v>7</v>
      </c>
      <c r="H53" s="265" t="s">
        <v>7</v>
      </c>
      <c r="T53" s="135">
        <v>52</v>
      </c>
      <c r="U53" s="136" t="s">
        <v>277</v>
      </c>
      <c r="V53" s="135" t="s">
        <v>401</v>
      </c>
    </row>
    <row r="54" spans="1:22" ht="15" customHeight="1">
      <c r="A54" s="265" t="s">
        <v>1067</v>
      </c>
      <c r="B54" s="268" t="s">
        <v>1068</v>
      </c>
      <c r="C54" s="265" t="s">
        <v>1069</v>
      </c>
      <c r="D54" s="265" t="s">
        <v>1070</v>
      </c>
      <c r="E54" s="265" t="s">
        <v>719</v>
      </c>
      <c r="F54" s="265" t="s">
        <v>1071</v>
      </c>
      <c r="G54" s="265" t="s">
        <v>7</v>
      </c>
      <c r="H54" s="265" t="s">
        <v>7</v>
      </c>
      <c r="T54" s="135">
        <v>53</v>
      </c>
      <c r="U54" s="136" t="s">
        <v>278</v>
      </c>
      <c r="V54" s="135" t="s">
        <v>402</v>
      </c>
    </row>
    <row r="55" spans="1:22" ht="15" customHeight="1">
      <c r="A55" s="265" t="s">
        <v>870</v>
      </c>
      <c r="B55" s="268" t="s">
        <v>924</v>
      </c>
      <c r="C55" s="265" t="s">
        <v>747</v>
      </c>
      <c r="D55" s="265" t="s">
        <v>1072</v>
      </c>
      <c r="E55" s="265" t="s">
        <v>66</v>
      </c>
      <c r="F55" s="265" t="s">
        <v>508</v>
      </c>
      <c r="G55" s="265" t="s">
        <v>846</v>
      </c>
      <c r="H55" s="265" t="s">
        <v>7</v>
      </c>
      <c r="T55" s="135">
        <v>54</v>
      </c>
      <c r="U55" s="135" t="s">
        <v>281</v>
      </c>
      <c r="V55" s="135" t="s">
        <v>403</v>
      </c>
    </row>
    <row r="56" spans="1:22" ht="15" customHeight="1">
      <c r="A56" s="265" t="s">
        <v>67</v>
      </c>
      <c r="B56" s="268" t="s">
        <v>925</v>
      </c>
      <c r="C56" s="265" t="s">
        <v>748</v>
      </c>
      <c r="D56" s="265" t="s">
        <v>1073</v>
      </c>
      <c r="E56" s="265" t="s">
        <v>795</v>
      </c>
      <c r="F56" s="265" t="s">
        <v>969</v>
      </c>
      <c r="G56" s="265" t="s">
        <v>847</v>
      </c>
      <c r="H56" s="265" t="s">
        <v>848</v>
      </c>
      <c r="T56" s="135">
        <v>55</v>
      </c>
      <c r="U56" s="135" t="s">
        <v>282</v>
      </c>
      <c r="V56" s="135" t="s">
        <v>404</v>
      </c>
    </row>
    <row r="57" spans="1:22" ht="15" customHeight="1">
      <c r="A57" s="265" t="s">
        <v>68</v>
      </c>
      <c r="B57" s="268" t="s">
        <v>926</v>
      </c>
      <c r="C57" s="265" t="s">
        <v>849</v>
      </c>
      <c r="D57" s="265" t="s">
        <v>1074</v>
      </c>
      <c r="E57" s="265" t="s">
        <v>749</v>
      </c>
      <c r="F57" s="265" t="s">
        <v>970</v>
      </c>
      <c r="G57" s="265" t="s">
        <v>850</v>
      </c>
      <c r="H57" s="265" t="s">
        <v>7</v>
      </c>
      <c r="T57" s="135">
        <v>56</v>
      </c>
      <c r="U57" s="136" t="s">
        <v>284</v>
      </c>
      <c r="V57" s="135" t="s">
        <v>405</v>
      </c>
    </row>
    <row r="58" spans="1:22" ht="15" customHeight="1">
      <c r="A58" s="265" t="s">
        <v>69</v>
      </c>
      <c r="B58" s="268" t="s">
        <v>927</v>
      </c>
      <c r="C58" s="265" t="s">
        <v>928</v>
      </c>
      <c r="D58" s="265" t="s">
        <v>1038</v>
      </c>
      <c r="E58" s="265" t="s">
        <v>750</v>
      </c>
      <c r="F58" s="265" t="s">
        <v>509</v>
      </c>
      <c r="G58" s="265" t="s">
        <v>7</v>
      </c>
      <c r="H58" s="265" t="s">
        <v>7</v>
      </c>
      <c r="T58" s="135">
        <v>57</v>
      </c>
      <c r="U58" s="136" t="s">
        <v>285</v>
      </c>
      <c r="V58" s="135" t="s">
        <v>406</v>
      </c>
    </row>
    <row r="59" spans="1:22" ht="15" customHeight="1">
      <c r="A59" s="265" t="s">
        <v>70</v>
      </c>
      <c r="B59" s="268" t="s">
        <v>929</v>
      </c>
      <c r="C59" s="265" t="s">
        <v>751</v>
      </c>
      <c r="D59" s="265" t="s">
        <v>1075</v>
      </c>
      <c r="E59" s="265" t="s">
        <v>752</v>
      </c>
      <c r="F59" s="265" t="s">
        <v>510</v>
      </c>
      <c r="G59" s="265" t="s">
        <v>7</v>
      </c>
      <c r="H59" s="265" t="s">
        <v>7</v>
      </c>
      <c r="T59" s="138"/>
      <c r="U59" s="139"/>
      <c r="V59" s="138"/>
    </row>
    <row r="60" spans="1:22" ht="15" customHeight="1">
      <c r="A60" s="265" t="s">
        <v>217</v>
      </c>
      <c r="B60" s="268" t="s">
        <v>930</v>
      </c>
      <c r="C60" s="265" t="s">
        <v>819</v>
      </c>
      <c r="D60" s="265" t="s">
        <v>1025</v>
      </c>
      <c r="E60" s="265" t="s">
        <v>971</v>
      </c>
      <c r="F60" s="265" t="s">
        <v>700</v>
      </c>
      <c r="G60" s="265" t="s">
        <v>7</v>
      </c>
      <c r="H60" s="265" t="s">
        <v>7</v>
      </c>
      <c r="T60" s="134"/>
      <c r="U60" s="140" t="s">
        <v>407</v>
      </c>
      <c r="V60" s="134" t="s">
        <v>408</v>
      </c>
    </row>
    <row r="61" spans="1:22" ht="15" customHeight="1">
      <c r="A61" s="265" t="s">
        <v>72</v>
      </c>
      <c r="B61" s="268" t="s">
        <v>931</v>
      </c>
      <c r="C61" s="265" t="s">
        <v>73</v>
      </c>
      <c r="D61" s="265" t="s">
        <v>1076</v>
      </c>
      <c r="E61" s="265" t="s">
        <v>753</v>
      </c>
      <c r="F61" s="265" t="s">
        <v>972</v>
      </c>
      <c r="G61" s="265" t="s">
        <v>7</v>
      </c>
      <c r="H61" s="265" t="s">
        <v>7</v>
      </c>
      <c r="T61" s="135">
        <v>1</v>
      </c>
      <c r="U61" s="4" t="s">
        <v>288</v>
      </c>
      <c r="V61" s="135" t="s">
        <v>409</v>
      </c>
    </row>
    <row r="62" spans="1:22" ht="15" customHeight="1">
      <c r="A62" s="265" t="s">
        <v>74</v>
      </c>
      <c r="B62" s="268" t="s">
        <v>932</v>
      </c>
      <c r="C62" s="265" t="s">
        <v>820</v>
      </c>
      <c r="D62" s="265" t="s">
        <v>1077</v>
      </c>
      <c r="E62" s="265" t="s">
        <v>75</v>
      </c>
      <c r="F62" s="265" t="s">
        <v>511</v>
      </c>
      <c r="G62" s="265" t="s">
        <v>7</v>
      </c>
      <c r="H62" s="265" t="s">
        <v>7</v>
      </c>
      <c r="T62" s="135">
        <v>2</v>
      </c>
      <c r="U62" s="4" t="s">
        <v>289</v>
      </c>
      <c r="V62" s="135" t="s">
        <v>410</v>
      </c>
    </row>
    <row r="63" spans="1:22" ht="15" customHeight="1">
      <c r="A63" s="265" t="s">
        <v>76</v>
      </c>
      <c r="B63" s="268" t="s">
        <v>933</v>
      </c>
      <c r="C63" s="265" t="s">
        <v>77</v>
      </c>
      <c r="D63" s="265" t="s">
        <v>1078</v>
      </c>
      <c r="E63" s="265" t="s">
        <v>754</v>
      </c>
      <c r="F63" s="265" t="s">
        <v>512</v>
      </c>
      <c r="G63" s="265" t="s">
        <v>7</v>
      </c>
      <c r="H63" s="265" t="s">
        <v>7</v>
      </c>
      <c r="T63" s="141">
        <v>3</v>
      </c>
      <c r="U63" s="4" t="s">
        <v>290</v>
      </c>
      <c r="V63" s="135" t="s">
        <v>411</v>
      </c>
    </row>
    <row r="64" spans="1:22" ht="15" customHeight="1">
      <c r="A64" s="265" t="s">
        <v>1002</v>
      </c>
      <c r="B64" s="268" t="s">
        <v>989</v>
      </c>
      <c r="C64" s="265" t="s">
        <v>934</v>
      </c>
      <c r="D64" s="265" t="s">
        <v>1079</v>
      </c>
      <c r="E64" s="265" t="s">
        <v>1003</v>
      </c>
      <c r="F64" s="265" t="s">
        <v>935</v>
      </c>
      <c r="G64" s="265" t="s">
        <v>7</v>
      </c>
      <c r="H64" s="265" t="s">
        <v>7</v>
      </c>
      <c r="T64" s="135">
        <v>4</v>
      </c>
      <c r="U64" s="142" t="s">
        <v>292</v>
      </c>
      <c r="V64" s="135" t="s">
        <v>412</v>
      </c>
    </row>
    <row r="65" spans="1:22" ht="15" customHeight="1">
      <c r="A65" s="265" t="s">
        <v>78</v>
      </c>
      <c r="B65" s="268" t="s">
        <v>936</v>
      </c>
      <c r="C65" s="265" t="s">
        <v>821</v>
      </c>
      <c r="D65" s="265" t="s">
        <v>1080</v>
      </c>
      <c r="E65" s="265" t="s">
        <v>796</v>
      </c>
      <c r="F65" s="265" t="s">
        <v>513</v>
      </c>
      <c r="G65" s="265" t="s">
        <v>851</v>
      </c>
      <c r="H65" s="265" t="s">
        <v>852</v>
      </c>
      <c r="T65" s="135">
        <v>5</v>
      </c>
      <c r="U65" s="135" t="s">
        <v>413</v>
      </c>
      <c r="V65" s="135" t="s">
        <v>414</v>
      </c>
    </row>
    <row r="66" spans="1:22" ht="15" customHeight="1">
      <c r="A66" s="265" t="s">
        <v>79</v>
      </c>
      <c r="B66" s="268" t="s">
        <v>937</v>
      </c>
      <c r="C66" s="265" t="s">
        <v>822</v>
      </c>
      <c r="D66" s="265" t="s">
        <v>1080</v>
      </c>
      <c r="E66" s="265" t="s">
        <v>80</v>
      </c>
      <c r="F66" s="265" t="s">
        <v>823</v>
      </c>
      <c r="G66" s="265" t="s">
        <v>852</v>
      </c>
      <c r="H66" s="265" t="s">
        <v>7</v>
      </c>
      <c r="T66" s="135">
        <v>6</v>
      </c>
      <c r="U66" s="135" t="s">
        <v>295</v>
      </c>
      <c r="V66" s="135" t="s">
        <v>415</v>
      </c>
    </row>
    <row r="67" spans="1:22" ht="15" customHeight="1">
      <c r="A67" s="265" t="s">
        <v>81</v>
      </c>
      <c r="B67" s="268" t="s">
        <v>938</v>
      </c>
      <c r="C67" s="265" t="s">
        <v>939</v>
      </c>
      <c r="D67" s="265" t="s">
        <v>1038</v>
      </c>
      <c r="E67" s="265" t="s">
        <v>755</v>
      </c>
      <c r="F67" s="265" t="s">
        <v>990</v>
      </c>
      <c r="G67" s="265" t="s">
        <v>7</v>
      </c>
      <c r="H67" s="265" t="s">
        <v>7</v>
      </c>
      <c r="T67" s="135">
        <v>7</v>
      </c>
      <c r="U67" s="135" t="s">
        <v>298</v>
      </c>
      <c r="V67" s="135" t="s">
        <v>416</v>
      </c>
    </row>
    <row r="68" spans="1:22" ht="15" customHeight="1">
      <c r="A68" s="265" t="s">
        <v>82</v>
      </c>
      <c r="B68" s="268" t="s">
        <v>940</v>
      </c>
      <c r="C68" s="265" t="s">
        <v>83</v>
      </c>
      <c r="D68" s="265" t="s">
        <v>1025</v>
      </c>
      <c r="E68" s="265" t="s">
        <v>756</v>
      </c>
      <c r="F68" s="265" t="s">
        <v>514</v>
      </c>
      <c r="G68" s="265" t="s">
        <v>7</v>
      </c>
      <c r="H68" s="265" t="s">
        <v>7</v>
      </c>
      <c r="T68" s="135">
        <v>8</v>
      </c>
      <c r="U68" s="135" t="s">
        <v>299</v>
      </c>
      <c r="V68" s="135" t="s">
        <v>417</v>
      </c>
    </row>
    <row r="69" spans="1:22" ht="15" customHeight="1">
      <c r="A69" s="265" t="s">
        <v>1081</v>
      </c>
      <c r="B69" s="268" t="s">
        <v>1082</v>
      </c>
      <c r="C69" s="265" t="s">
        <v>1083</v>
      </c>
      <c r="D69" s="265" t="s">
        <v>1064</v>
      </c>
      <c r="E69" s="265" t="s">
        <v>1084</v>
      </c>
      <c r="F69" s="265" t="s">
        <v>1085</v>
      </c>
      <c r="G69" s="265" t="s">
        <v>7</v>
      </c>
      <c r="H69" s="265" t="s">
        <v>7</v>
      </c>
      <c r="T69" s="135">
        <v>9</v>
      </c>
      <c r="U69" s="135" t="s">
        <v>300</v>
      </c>
      <c r="V69" s="135" t="s">
        <v>418</v>
      </c>
    </row>
    <row r="70" spans="1:22" ht="15" customHeight="1">
      <c r="A70" s="265" t="s">
        <v>701</v>
      </c>
      <c r="B70" s="268" t="s">
        <v>702</v>
      </c>
      <c r="C70" s="265" t="s">
        <v>703</v>
      </c>
      <c r="D70" s="265" t="s">
        <v>1086</v>
      </c>
      <c r="E70" s="265" t="s">
        <v>704</v>
      </c>
      <c r="F70" s="265" t="s">
        <v>705</v>
      </c>
      <c r="G70" s="265" t="s">
        <v>7</v>
      </c>
      <c r="H70" s="265" t="s">
        <v>7</v>
      </c>
      <c r="T70" s="135">
        <v>10</v>
      </c>
      <c r="U70" s="135" t="s">
        <v>301</v>
      </c>
      <c r="V70" s="135" t="s">
        <v>419</v>
      </c>
    </row>
    <row r="71" spans="1:22" ht="15" customHeight="1">
      <c r="A71" s="265" t="s">
        <v>84</v>
      </c>
      <c r="B71" s="268" t="s">
        <v>941</v>
      </c>
      <c r="C71" s="265" t="s">
        <v>85</v>
      </c>
      <c r="D71" s="265" t="s">
        <v>1087</v>
      </c>
      <c r="E71" s="265" t="s">
        <v>515</v>
      </c>
      <c r="F71" s="265" t="s">
        <v>516</v>
      </c>
      <c r="G71" s="265" t="s">
        <v>7</v>
      </c>
      <c r="H71" s="265" t="s">
        <v>7</v>
      </c>
      <c r="T71" s="135">
        <v>11</v>
      </c>
      <c r="U71" s="135" t="s">
        <v>302</v>
      </c>
      <c r="V71" s="135" t="s">
        <v>420</v>
      </c>
    </row>
    <row r="72" spans="1:22" ht="15" customHeight="1">
      <c r="A72" s="265" t="s">
        <v>518</v>
      </c>
      <c r="B72" s="268" t="s">
        <v>942</v>
      </c>
      <c r="C72" s="265" t="s">
        <v>517</v>
      </c>
      <c r="D72" s="265" t="s">
        <v>1011</v>
      </c>
      <c r="E72" s="265" t="s">
        <v>707</v>
      </c>
      <c r="F72" s="265" t="s">
        <v>519</v>
      </c>
      <c r="G72" s="265" t="s">
        <v>7</v>
      </c>
      <c r="H72" s="265" t="s">
        <v>7</v>
      </c>
      <c r="T72" s="135">
        <v>12</v>
      </c>
      <c r="U72" s="135" t="s">
        <v>305</v>
      </c>
      <c r="V72" s="135" t="s">
        <v>421</v>
      </c>
    </row>
    <row r="73" spans="1:22" ht="15" customHeight="1">
      <c r="A73" s="265" t="s">
        <v>86</v>
      </c>
      <c r="B73" s="268" t="s">
        <v>943</v>
      </c>
      <c r="C73" s="265" t="s">
        <v>706</v>
      </c>
      <c r="D73" s="265" t="s">
        <v>1011</v>
      </c>
      <c r="E73" s="265" t="s">
        <v>707</v>
      </c>
      <c r="F73" s="265" t="s">
        <v>520</v>
      </c>
      <c r="G73" s="265" t="s">
        <v>7</v>
      </c>
      <c r="H73" s="265" t="s">
        <v>7</v>
      </c>
      <c r="T73" s="135">
        <v>13</v>
      </c>
      <c r="U73" s="135" t="s">
        <v>306</v>
      </c>
      <c r="V73" s="135" t="s">
        <v>422</v>
      </c>
    </row>
    <row r="74" spans="1:22" ht="15" customHeight="1">
      <c r="A74" s="265" t="s">
        <v>853</v>
      </c>
      <c r="B74" s="268" t="s">
        <v>854</v>
      </c>
      <c r="C74" s="265" t="s">
        <v>855</v>
      </c>
      <c r="D74" s="265" t="s">
        <v>1017</v>
      </c>
      <c r="E74" s="265" t="s">
        <v>856</v>
      </c>
      <c r="F74" s="265" t="s">
        <v>973</v>
      </c>
      <c r="G74" s="265" t="s">
        <v>7</v>
      </c>
      <c r="H74" s="265" t="s">
        <v>7</v>
      </c>
      <c r="T74" s="135">
        <v>14</v>
      </c>
      <c r="U74" s="135" t="s">
        <v>307</v>
      </c>
      <c r="V74" s="135" t="s">
        <v>423</v>
      </c>
    </row>
    <row r="75" spans="1:22" ht="15" customHeight="1">
      <c r="A75" s="265" t="s">
        <v>87</v>
      </c>
      <c r="B75" s="268" t="s">
        <v>944</v>
      </c>
      <c r="C75" s="265" t="s">
        <v>88</v>
      </c>
      <c r="D75" s="265" t="s">
        <v>1088</v>
      </c>
      <c r="E75" s="265" t="s">
        <v>89</v>
      </c>
      <c r="F75" s="265" t="s">
        <v>521</v>
      </c>
      <c r="G75" s="265" t="s">
        <v>7</v>
      </c>
      <c r="H75" s="265" t="s">
        <v>7</v>
      </c>
      <c r="T75" s="135">
        <v>15</v>
      </c>
      <c r="U75" s="135" t="s">
        <v>308</v>
      </c>
      <c r="V75" s="135" t="s">
        <v>424</v>
      </c>
    </row>
    <row r="76" spans="1:22" ht="15" customHeight="1">
      <c r="A76" s="265" t="s">
        <v>90</v>
      </c>
      <c r="B76" s="268" t="s">
        <v>945</v>
      </c>
      <c r="C76" s="265" t="s">
        <v>757</v>
      </c>
      <c r="D76" s="265" t="s">
        <v>1089</v>
      </c>
      <c r="E76" s="265" t="s">
        <v>758</v>
      </c>
      <c r="F76" s="265" t="s">
        <v>522</v>
      </c>
      <c r="G76" s="265" t="s">
        <v>857</v>
      </c>
      <c r="H76" s="265" t="s">
        <v>7</v>
      </c>
      <c r="T76" s="138"/>
      <c r="U76" s="138"/>
      <c r="V76" s="138"/>
    </row>
    <row r="77" spans="1:22" ht="15" customHeight="1">
      <c r="A77" s="265" t="s">
        <v>91</v>
      </c>
      <c r="B77" s="268" t="s">
        <v>946</v>
      </c>
      <c r="C77" s="265" t="s">
        <v>759</v>
      </c>
      <c r="D77" s="265" t="s">
        <v>1090</v>
      </c>
      <c r="E77" s="265" t="s">
        <v>92</v>
      </c>
      <c r="F77" s="265" t="s">
        <v>523</v>
      </c>
      <c r="G77" s="265" t="s">
        <v>7</v>
      </c>
      <c r="H77" s="265" t="s">
        <v>7</v>
      </c>
      <c r="T77" s="134"/>
      <c r="U77" s="134" t="s">
        <v>425</v>
      </c>
      <c r="V77" s="134" t="s">
        <v>426</v>
      </c>
    </row>
    <row r="78" spans="1:22" ht="15" customHeight="1">
      <c r="A78" s="265" t="s">
        <v>824</v>
      </c>
      <c r="B78" s="268" t="s">
        <v>825</v>
      </c>
      <c r="C78" s="265" t="s">
        <v>826</v>
      </c>
      <c r="D78" s="265" t="s">
        <v>1091</v>
      </c>
      <c r="E78" s="265" t="s">
        <v>827</v>
      </c>
      <c r="F78" s="265" t="s">
        <v>828</v>
      </c>
      <c r="G78" s="265" t="s">
        <v>1004</v>
      </c>
      <c r="H78" s="265" t="s">
        <v>7</v>
      </c>
      <c r="T78" s="135">
        <v>1</v>
      </c>
      <c r="U78" s="135" t="s">
        <v>313</v>
      </c>
      <c r="V78" s="135" t="s">
        <v>427</v>
      </c>
    </row>
    <row r="79" spans="1:22" ht="15" customHeight="1">
      <c r="A79" s="265" t="s">
        <v>93</v>
      </c>
      <c r="B79" s="268" t="s">
        <v>947</v>
      </c>
      <c r="C79" s="265" t="s">
        <v>797</v>
      </c>
      <c r="D79" s="265" t="s">
        <v>1037</v>
      </c>
      <c r="E79" s="265" t="s">
        <v>760</v>
      </c>
      <c r="F79" s="265" t="s">
        <v>974</v>
      </c>
      <c r="G79" s="265" t="s">
        <v>7</v>
      </c>
      <c r="H79" s="265" t="s">
        <v>7</v>
      </c>
      <c r="T79" s="135">
        <v>2</v>
      </c>
      <c r="U79" s="135" t="s">
        <v>314</v>
      </c>
      <c r="V79" s="135" t="s">
        <v>428</v>
      </c>
    </row>
    <row r="80" spans="1:22" ht="15" customHeight="1">
      <c r="A80" s="265" t="s">
        <v>94</v>
      </c>
      <c r="B80" s="268" t="s">
        <v>948</v>
      </c>
      <c r="C80" s="265" t="s">
        <v>761</v>
      </c>
      <c r="D80" s="265" t="s">
        <v>1092</v>
      </c>
      <c r="E80" s="265" t="s">
        <v>762</v>
      </c>
      <c r="F80" s="265" t="s">
        <v>524</v>
      </c>
      <c r="G80" s="265" t="s">
        <v>7</v>
      </c>
      <c r="H80" s="265" t="s">
        <v>7</v>
      </c>
      <c r="T80" s="135">
        <v>3</v>
      </c>
      <c r="U80" s="135" t="s">
        <v>315</v>
      </c>
      <c r="V80" s="135" t="s">
        <v>429</v>
      </c>
    </row>
    <row r="81" spans="1:22" ht="15" customHeight="1">
      <c r="A81" s="265" t="s">
        <v>871</v>
      </c>
      <c r="B81" s="268" t="s">
        <v>949</v>
      </c>
      <c r="C81" s="265" t="s">
        <v>872</v>
      </c>
      <c r="D81" s="265" t="s">
        <v>1019</v>
      </c>
      <c r="E81" s="265" t="s">
        <v>735</v>
      </c>
      <c r="F81" s="265" t="s">
        <v>525</v>
      </c>
      <c r="G81" s="265" t="s">
        <v>7</v>
      </c>
      <c r="H81" s="265" t="s">
        <v>7</v>
      </c>
      <c r="T81" s="135">
        <v>4</v>
      </c>
      <c r="U81" s="135" t="s">
        <v>316</v>
      </c>
      <c r="V81" s="135" t="s">
        <v>430</v>
      </c>
    </row>
    <row r="82" spans="1:22" ht="15" customHeight="1">
      <c r="A82" s="265" t="s">
        <v>95</v>
      </c>
      <c r="B82" s="268" t="s">
        <v>950</v>
      </c>
      <c r="C82" s="265" t="s">
        <v>96</v>
      </c>
      <c r="D82" s="265" t="s">
        <v>1093</v>
      </c>
      <c r="E82" s="265" t="s">
        <v>720</v>
      </c>
      <c r="F82" s="265" t="s">
        <v>778</v>
      </c>
      <c r="G82" s="265" t="s">
        <v>7</v>
      </c>
      <c r="H82" s="265" t="s">
        <v>7</v>
      </c>
      <c r="T82" s="135">
        <v>5</v>
      </c>
      <c r="U82" s="135" t="s">
        <v>317</v>
      </c>
      <c r="V82" s="135" t="s">
        <v>431</v>
      </c>
    </row>
    <row r="83" spans="1:22" ht="15" customHeight="1">
      <c r="A83" s="265" t="s">
        <v>975</v>
      </c>
      <c r="B83" s="268" t="s">
        <v>976</v>
      </c>
      <c r="C83" s="265" t="s">
        <v>977</v>
      </c>
      <c r="D83" s="265" t="s">
        <v>1094</v>
      </c>
      <c r="E83" s="265" t="s">
        <v>978</v>
      </c>
      <c r="F83" s="265" t="s">
        <v>1107</v>
      </c>
      <c r="G83" s="265" t="s">
        <v>979</v>
      </c>
      <c r="H83" s="265" t="s">
        <v>7</v>
      </c>
      <c r="T83" s="135">
        <v>6</v>
      </c>
      <c r="U83" s="135" t="s">
        <v>318</v>
      </c>
      <c r="V83" s="135" t="s">
        <v>432</v>
      </c>
    </row>
    <row r="84" spans="1:22" ht="15" customHeight="1">
      <c r="A84" s="265" t="s">
        <v>97</v>
      </c>
      <c r="B84" s="268" t="s">
        <v>951</v>
      </c>
      <c r="C84" s="265" t="s">
        <v>98</v>
      </c>
      <c r="D84" s="265" t="s">
        <v>1061</v>
      </c>
      <c r="E84" s="265" t="s">
        <v>99</v>
      </c>
      <c r="F84" s="265" t="s">
        <v>526</v>
      </c>
      <c r="G84" s="265" t="s">
        <v>858</v>
      </c>
      <c r="H84" s="265" t="s">
        <v>7</v>
      </c>
      <c r="T84" s="135">
        <v>7</v>
      </c>
      <c r="U84" s="135" t="s">
        <v>319</v>
      </c>
      <c r="V84" s="135" t="s">
        <v>433</v>
      </c>
    </row>
    <row r="85" spans="1:22" ht="15" customHeight="1">
      <c r="A85" s="265" t="s">
        <v>100</v>
      </c>
      <c r="B85" s="268" t="s">
        <v>952</v>
      </c>
      <c r="C85" s="265" t="s">
        <v>101</v>
      </c>
      <c r="D85" s="265" t="s">
        <v>1095</v>
      </c>
      <c r="E85" s="265" t="s">
        <v>763</v>
      </c>
      <c r="F85" s="265" t="s">
        <v>527</v>
      </c>
      <c r="G85" s="265" t="s">
        <v>7</v>
      </c>
      <c r="H85" s="265" t="s">
        <v>7</v>
      </c>
      <c r="T85" s="135">
        <v>8</v>
      </c>
      <c r="U85" s="135" t="s">
        <v>320</v>
      </c>
      <c r="V85" s="135" t="s">
        <v>434</v>
      </c>
    </row>
    <row r="86" spans="1:22" ht="15" customHeight="1">
      <c r="A86" s="265" t="s">
        <v>102</v>
      </c>
      <c r="B86" s="268" t="s">
        <v>953</v>
      </c>
      <c r="C86" s="265" t="s">
        <v>218</v>
      </c>
      <c r="D86" s="265" t="s">
        <v>1096</v>
      </c>
      <c r="E86" s="265" t="s">
        <v>528</v>
      </c>
      <c r="F86" s="265" t="s">
        <v>798</v>
      </c>
      <c r="G86" s="265" t="s">
        <v>7</v>
      </c>
      <c r="H86" s="265" t="s">
        <v>7</v>
      </c>
      <c r="T86" s="135">
        <v>9</v>
      </c>
      <c r="U86" s="135" t="s">
        <v>321</v>
      </c>
      <c r="V86" s="135" t="s">
        <v>435</v>
      </c>
    </row>
    <row r="87" spans="1:22" ht="15" customHeight="1">
      <c r="A87" s="265" t="s">
        <v>103</v>
      </c>
      <c r="B87" s="268" t="s">
        <v>954</v>
      </c>
      <c r="C87" s="265" t="s">
        <v>764</v>
      </c>
      <c r="D87" s="265" t="s">
        <v>1041</v>
      </c>
      <c r="E87" s="265" t="s">
        <v>724</v>
      </c>
      <c r="F87" s="265" t="s">
        <v>799</v>
      </c>
      <c r="G87" s="265" t="s">
        <v>7</v>
      </c>
      <c r="H87" s="265" t="s">
        <v>7</v>
      </c>
      <c r="T87" s="135">
        <v>10</v>
      </c>
      <c r="U87" s="135" t="s">
        <v>322</v>
      </c>
      <c r="V87" s="135" t="s">
        <v>436</v>
      </c>
    </row>
    <row r="88" spans="1:22" ht="15" customHeight="1">
      <c r="A88" s="265" t="s">
        <v>104</v>
      </c>
      <c r="B88" s="268" t="s">
        <v>955</v>
      </c>
      <c r="C88" s="265" t="s">
        <v>859</v>
      </c>
      <c r="D88" s="265" t="s">
        <v>1097</v>
      </c>
      <c r="E88" s="265" t="s">
        <v>800</v>
      </c>
      <c r="F88" s="265" t="s">
        <v>529</v>
      </c>
      <c r="G88" s="265" t="s">
        <v>7</v>
      </c>
      <c r="H88" s="265" t="s">
        <v>7</v>
      </c>
      <c r="T88" s="135">
        <v>11</v>
      </c>
      <c r="U88" s="135" t="s">
        <v>323</v>
      </c>
      <c r="V88" s="135" t="s">
        <v>437</v>
      </c>
    </row>
    <row r="89" spans="1:22" ht="15" customHeight="1">
      <c r="A89" s="265" t="s">
        <v>105</v>
      </c>
      <c r="B89" s="268" t="s">
        <v>956</v>
      </c>
      <c r="C89" s="265" t="s">
        <v>860</v>
      </c>
      <c r="D89" s="265" t="s">
        <v>1059</v>
      </c>
      <c r="E89" s="265" t="s">
        <v>106</v>
      </c>
      <c r="F89" s="265" t="s">
        <v>530</v>
      </c>
      <c r="G89" s="265" t="s">
        <v>7</v>
      </c>
      <c r="H89" s="265" t="s">
        <v>7</v>
      </c>
      <c r="T89" s="135">
        <v>12</v>
      </c>
      <c r="U89" s="135" t="s">
        <v>325</v>
      </c>
      <c r="V89" s="135" t="s">
        <v>438</v>
      </c>
    </row>
    <row r="90" spans="1:22" ht="15" customHeight="1">
      <c r="A90" s="265" t="s">
        <v>107</v>
      </c>
      <c r="B90" s="268" t="s">
        <v>957</v>
      </c>
      <c r="C90" s="265" t="s">
        <v>108</v>
      </c>
      <c r="D90" s="265" t="s">
        <v>1098</v>
      </c>
      <c r="E90" s="265" t="s">
        <v>801</v>
      </c>
      <c r="F90" s="265" t="s">
        <v>531</v>
      </c>
      <c r="G90" s="265" t="s">
        <v>7</v>
      </c>
      <c r="H90" s="265" t="s">
        <v>7</v>
      </c>
      <c r="T90" s="135">
        <v>13</v>
      </c>
      <c r="U90" s="135" t="s">
        <v>326</v>
      </c>
      <c r="V90" s="135" t="s">
        <v>439</v>
      </c>
    </row>
    <row r="91" spans="1:22" ht="15" customHeight="1">
      <c r="A91" s="265"/>
      <c r="B91" s="268"/>
      <c r="C91" s="265"/>
      <c r="D91" s="265"/>
      <c r="E91" s="265"/>
      <c r="F91" s="265"/>
      <c r="G91" s="265" t="s">
        <v>7</v>
      </c>
      <c r="H91" s="265" t="s">
        <v>7</v>
      </c>
      <c r="T91" s="135">
        <v>14</v>
      </c>
      <c r="U91" s="135" t="s">
        <v>327</v>
      </c>
      <c r="V91" s="135" t="s">
        <v>440</v>
      </c>
    </row>
    <row r="92" spans="1:22" ht="15" customHeight="1">
      <c r="A92" s="261"/>
      <c r="B92" s="269"/>
      <c r="C92" s="261"/>
      <c r="D92" s="261"/>
      <c r="E92" s="261"/>
      <c r="F92" s="261"/>
      <c r="G92" s="261"/>
      <c r="H92" s="261"/>
      <c r="T92" s="135">
        <v>15</v>
      </c>
      <c r="U92" s="135" t="s">
        <v>328</v>
      </c>
      <c r="V92" s="135" t="s">
        <v>441</v>
      </c>
    </row>
    <row r="93" spans="1:22" ht="15" customHeight="1">
      <c r="A93" s="261"/>
      <c r="B93" s="269"/>
      <c r="C93" s="261"/>
      <c r="D93" s="261"/>
      <c r="E93" s="261"/>
      <c r="F93" s="261"/>
      <c r="G93" s="261"/>
      <c r="H93" s="261"/>
      <c r="T93" s="135">
        <v>16</v>
      </c>
      <c r="U93" s="135" t="s">
        <v>329</v>
      </c>
      <c r="V93" s="135" t="s">
        <v>442</v>
      </c>
    </row>
    <row r="94" spans="1:22" ht="15" customHeight="1">
      <c r="A94" s="261"/>
      <c r="B94" s="269"/>
      <c r="C94" s="261"/>
      <c r="D94" s="261"/>
      <c r="E94" s="261"/>
      <c r="F94" s="261"/>
      <c r="G94" s="261"/>
      <c r="H94" s="261"/>
      <c r="T94" s="138"/>
      <c r="U94" s="138"/>
      <c r="V94" s="138"/>
    </row>
    <row r="95" spans="1:22" ht="15" customHeight="1">
      <c r="A95" s="261"/>
      <c r="B95" s="269"/>
      <c r="C95" s="261"/>
      <c r="D95" s="261"/>
      <c r="E95" s="261"/>
      <c r="F95" s="261"/>
      <c r="G95" s="261"/>
      <c r="H95" s="261"/>
      <c r="T95" s="134"/>
      <c r="U95" s="134" t="s">
        <v>443</v>
      </c>
      <c r="V95" s="134" t="s">
        <v>444</v>
      </c>
    </row>
    <row r="96" spans="1:22" ht="15" customHeight="1">
      <c r="A96" s="261"/>
      <c r="B96" s="269"/>
      <c r="C96" s="261"/>
      <c r="D96" s="261"/>
      <c r="E96" s="261"/>
      <c r="F96" s="261"/>
      <c r="G96" s="261"/>
      <c r="H96" s="261"/>
      <c r="T96" s="135">
        <v>17</v>
      </c>
      <c r="U96" s="135" t="s">
        <v>330</v>
      </c>
      <c r="V96" s="135" t="s">
        <v>445</v>
      </c>
    </row>
    <row r="97" spans="1:22" ht="15" customHeight="1">
      <c r="A97" s="262"/>
      <c r="B97" s="262"/>
      <c r="C97" s="263"/>
      <c r="D97" s="263"/>
      <c r="E97" s="262"/>
      <c r="F97" s="262"/>
      <c r="G97" s="263"/>
      <c r="H97" s="264"/>
      <c r="T97" s="135">
        <v>18</v>
      </c>
      <c r="U97" s="135" t="s">
        <v>331</v>
      </c>
      <c r="V97" s="135" t="s">
        <v>446</v>
      </c>
    </row>
    <row r="98" spans="1:22" ht="15" customHeight="1">
      <c r="A98" s="262"/>
      <c r="B98" s="262"/>
      <c r="C98" s="263"/>
      <c r="D98" s="263"/>
      <c r="E98" s="262"/>
      <c r="F98" s="262"/>
      <c r="G98" s="263"/>
      <c r="H98" s="264"/>
      <c r="T98" s="135">
        <v>19</v>
      </c>
      <c r="U98" s="135" t="s">
        <v>332</v>
      </c>
      <c r="V98" s="135" t="s">
        <v>447</v>
      </c>
    </row>
    <row r="99" spans="1:22" ht="15" customHeight="1">
      <c r="A99" s="262"/>
      <c r="B99" s="262"/>
      <c r="C99" s="263"/>
      <c r="D99" s="263"/>
      <c r="E99" s="262"/>
      <c r="F99" s="262"/>
      <c r="G99" s="263"/>
      <c r="H99" s="264"/>
      <c r="T99" s="135">
        <v>20</v>
      </c>
      <c r="U99" s="135" t="s">
        <v>333</v>
      </c>
      <c r="V99" s="135" t="s">
        <v>448</v>
      </c>
    </row>
    <row r="100" spans="20:22" ht="15" customHeight="1">
      <c r="T100" s="135">
        <v>21</v>
      </c>
      <c r="U100" s="135" t="s">
        <v>334</v>
      </c>
      <c r="V100" s="135" t="s">
        <v>449</v>
      </c>
    </row>
    <row r="101" spans="20:22" ht="15" customHeight="1">
      <c r="T101" s="135">
        <v>22</v>
      </c>
      <c r="U101" s="135" t="s">
        <v>335</v>
      </c>
      <c r="V101" s="135" t="s">
        <v>450</v>
      </c>
    </row>
    <row r="102" spans="20:22" ht="15" customHeight="1">
      <c r="T102" s="135">
        <v>23</v>
      </c>
      <c r="U102" s="143" t="s">
        <v>336</v>
      </c>
      <c r="V102" s="135" t="s">
        <v>451</v>
      </c>
    </row>
    <row r="103" spans="20:22" ht="15" customHeight="1">
      <c r="T103" s="135">
        <v>24</v>
      </c>
      <c r="U103" s="143" t="s">
        <v>337</v>
      </c>
      <c r="V103" s="135" t="s">
        <v>452</v>
      </c>
    </row>
    <row r="104" spans="20:22" ht="15" customHeight="1">
      <c r="T104" s="135">
        <v>25</v>
      </c>
      <c r="U104" s="143" t="s">
        <v>338</v>
      </c>
      <c r="V104" s="135" t="s">
        <v>453</v>
      </c>
    </row>
    <row r="105" spans="20:22" ht="15" customHeight="1">
      <c r="T105" s="135">
        <v>26</v>
      </c>
      <c r="U105" s="143" t="s">
        <v>339</v>
      </c>
      <c r="V105" s="135" t="s">
        <v>454</v>
      </c>
    </row>
    <row r="106" spans="20:22" ht="15" customHeight="1">
      <c r="T106" s="135">
        <v>27</v>
      </c>
      <c r="U106" s="143" t="s">
        <v>340</v>
      </c>
      <c r="V106" s="135" t="s">
        <v>455</v>
      </c>
    </row>
    <row r="107" spans="5:22" ht="15" customHeight="1">
      <c r="E107" s="132" t="s">
        <v>7</v>
      </c>
      <c r="G107" s="132" t="s">
        <v>7</v>
      </c>
      <c r="H107" s="132" t="s">
        <v>7</v>
      </c>
      <c r="T107" s="135">
        <v>28</v>
      </c>
      <c r="U107" s="143" t="s">
        <v>341</v>
      </c>
      <c r="V107" s="135" t="s">
        <v>456</v>
      </c>
    </row>
    <row r="108" spans="20:22" ht="15" customHeight="1">
      <c r="T108" s="135">
        <v>29</v>
      </c>
      <c r="U108" s="143" t="s">
        <v>342</v>
      </c>
      <c r="V108" s="135" t="s">
        <v>457</v>
      </c>
    </row>
    <row r="109" spans="20:22" ht="15" customHeight="1">
      <c r="T109" s="135">
        <v>30</v>
      </c>
      <c r="U109" s="136" t="s">
        <v>343</v>
      </c>
      <c r="V109" s="135" t="s">
        <v>458</v>
      </c>
    </row>
    <row r="110" spans="20:22" ht="15" customHeight="1">
      <c r="T110" s="135">
        <v>31</v>
      </c>
      <c r="U110" s="136" t="s">
        <v>344</v>
      </c>
      <c r="V110" s="135" t="s">
        <v>459</v>
      </c>
    </row>
    <row r="111" spans="20:22" ht="15" customHeight="1">
      <c r="T111" s="135">
        <v>32</v>
      </c>
      <c r="U111" s="136" t="s">
        <v>345</v>
      </c>
      <c r="V111" s="135" t="s">
        <v>460</v>
      </c>
    </row>
    <row r="112" spans="20:22" ht="15" customHeight="1">
      <c r="T112" s="135">
        <v>33</v>
      </c>
      <c r="U112" s="136" t="s">
        <v>346</v>
      </c>
      <c r="V112" s="135" t="s">
        <v>461</v>
      </c>
    </row>
  </sheetData>
  <sheetProtection/>
  <autoFilter ref="A1:H99"/>
  <hyperlinks>
    <hyperlink ref="F67" r:id="rId1" display="mailto:lili.rotaru21@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J13"/>
  <sheetViews>
    <sheetView showGridLines="0" tabSelected="1" zoomScalePageLayoutView="0" workbookViewId="0" topLeftCell="A1">
      <selection activeCell="J5" sqref="J5"/>
    </sheetView>
  </sheetViews>
  <sheetFormatPr defaultColWidth="9.140625" defaultRowHeight="15"/>
  <cols>
    <col min="9" max="9" width="13.8515625" style="0" customWidth="1"/>
  </cols>
  <sheetData>
    <row r="1" spans="1:9" ht="28.5" customHeight="1">
      <c r="A1" s="271" t="s">
        <v>1099</v>
      </c>
      <c r="B1" s="271"/>
      <c r="C1" s="271"/>
      <c r="D1" s="271"/>
      <c r="E1" s="271"/>
      <c r="F1" s="271"/>
      <c r="G1" s="271"/>
      <c r="H1" s="271"/>
      <c r="I1" s="271"/>
    </row>
    <row r="2" spans="1:9" ht="15">
      <c r="A2" s="6"/>
      <c r="B2" s="6"/>
      <c r="C2" s="6"/>
      <c r="D2" s="6"/>
      <c r="E2" s="6"/>
      <c r="F2" s="6"/>
      <c r="G2" s="6"/>
      <c r="H2" s="6"/>
      <c r="I2" s="6"/>
    </row>
    <row r="3" spans="1:9" ht="18.75" customHeight="1">
      <c r="A3" s="272" t="s">
        <v>647</v>
      </c>
      <c r="B3" s="272"/>
      <c r="C3" s="272"/>
      <c r="D3" s="272"/>
      <c r="E3" s="272"/>
      <c r="F3" s="272"/>
      <c r="G3" s="272"/>
      <c r="H3" s="272"/>
      <c r="I3" s="272"/>
    </row>
    <row r="4" spans="1:9" ht="14.25" customHeight="1">
      <c r="A4" s="273"/>
      <c r="B4" s="273"/>
      <c r="C4" s="273"/>
      <c r="D4" s="273"/>
      <c r="E4" s="273"/>
      <c r="F4" s="273"/>
      <c r="G4" s="273"/>
      <c r="H4" s="273"/>
      <c r="I4" s="273"/>
    </row>
    <row r="5" spans="1:9" ht="111.75" customHeight="1">
      <c r="A5" s="271" t="s">
        <v>708</v>
      </c>
      <c r="B5" s="271"/>
      <c r="C5" s="271"/>
      <c r="D5" s="271"/>
      <c r="E5" s="271"/>
      <c r="F5" s="271"/>
      <c r="G5" s="271"/>
      <c r="H5" s="271"/>
      <c r="I5" s="271"/>
    </row>
    <row r="6" spans="1:9" ht="120.75" customHeight="1">
      <c r="A6" s="271" t="s">
        <v>656</v>
      </c>
      <c r="B6" s="271"/>
      <c r="C6" s="271"/>
      <c r="D6" s="271"/>
      <c r="E6" s="271"/>
      <c r="F6" s="271"/>
      <c r="G6" s="271"/>
      <c r="H6" s="271"/>
      <c r="I6" s="271"/>
    </row>
    <row r="7" spans="1:9" ht="30" customHeight="1">
      <c r="A7" s="271" t="s">
        <v>779</v>
      </c>
      <c r="B7" s="271"/>
      <c r="C7" s="271"/>
      <c r="D7" s="271"/>
      <c r="E7" s="271"/>
      <c r="F7" s="271"/>
      <c r="G7" s="271"/>
      <c r="H7" s="271"/>
      <c r="I7" s="271"/>
    </row>
    <row r="13" ht="15">
      <c r="J13" s="3"/>
    </row>
  </sheetData>
  <sheetProtection sheet="1"/>
  <mergeCells count="6">
    <mergeCell ref="A6:I6"/>
    <mergeCell ref="A7:I7"/>
    <mergeCell ref="A1:I1"/>
    <mergeCell ref="A3:I3"/>
    <mergeCell ref="A5:I5"/>
    <mergeCell ref="A4:I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H23"/>
  <sheetViews>
    <sheetView zoomScalePageLayoutView="0" workbookViewId="0" topLeftCell="A1">
      <selection activeCell="B17" sqref="B17"/>
    </sheetView>
  </sheetViews>
  <sheetFormatPr defaultColWidth="9.140625" defaultRowHeight="15"/>
  <cols>
    <col min="1" max="1" width="26.421875" style="40" customWidth="1"/>
    <col min="2" max="2" width="26.140625" style="40" customWidth="1"/>
    <col min="3" max="3" width="19.00390625" style="40" customWidth="1"/>
    <col min="4" max="5" width="18.57421875" style="40" customWidth="1"/>
    <col min="6" max="6" width="19.28125" style="40" customWidth="1"/>
    <col min="7" max="7" width="18.28125" style="40" customWidth="1"/>
    <col min="8" max="8" width="18.00390625" style="40" customWidth="1"/>
    <col min="9" max="16384" width="9.140625" style="40" customWidth="1"/>
  </cols>
  <sheetData>
    <row r="1" spans="1:7" ht="12.75">
      <c r="A1" s="181" t="s">
        <v>638</v>
      </c>
      <c r="B1" s="8"/>
      <c r="C1" s="8"/>
      <c r="D1" s="8"/>
      <c r="E1" s="8"/>
      <c r="F1" s="8"/>
      <c r="G1" s="8"/>
    </row>
    <row r="2" spans="1:7" ht="15">
      <c r="A2" s="8"/>
      <c r="B2" s="8"/>
      <c r="C2" s="182" t="s">
        <v>681</v>
      </c>
      <c r="E2" s="8"/>
      <c r="F2" s="8"/>
      <c r="G2" s="8"/>
    </row>
    <row r="3" spans="1:7" ht="15">
      <c r="A3" s="9" t="s">
        <v>547</v>
      </c>
      <c r="B3" s="158"/>
      <c r="C3" s="11"/>
      <c r="D3" s="11"/>
      <c r="E3" s="11"/>
      <c r="F3" s="11"/>
      <c r="G3" s="8"/>
    </row>
    <row r="4" spans="1:7" ht="12.75">
      <c r="A4" s="37" t="s">
        <v>657</v>
      </c>
      <c r="B4" s="259">
        <f>IF($B$3="","",VLOOKUP($B$3,Kodtabla!$A$2:$H$99,2,FALSE))</f>
      </c>
      <c r="C4" s="10"/>
      <c r="D4" s="10"/>
      <c r="E4" s="26"/>
      <c r="F4" s="10"/>
      <c r="G4" s="8"/>
    </row>
    <row r="5" spans="1:7" ht="12.75">
      <c r="A5" s="9" t="s">
        <v>548</v>
      </c>
      <c r="B5" s="10">
        <f>IF($B$3="","",VLOOKUP($B$3,Kodtabla!$A$2:$H$99,3,FALSE))</f>
      </c>
      <c r="C5" s="11"/>
      <c r="D5" s="11"/>
      <c r="E5" s="11"/>
      <c r="F5" s="11"/>
      <c r="G5" s="8"/>
    </row>
    <row r="6" spans="1:7" ht="15">
      <c r="A6" s="9" t="s">
        <v>549</v>
      </c>
      <c r="B6" s="10">
        <f>IF($B$3="","",VLOOKUP($B$3,Kodtabla!$A$2:$H$99,4,FALSE))</f>
      </c>
      <c r="C6" s="11"/>
      <c r="D6" s="11"/>
      <c r="E6" s="234" t="s">
        <v>709</v>
      </c>
      <c r="F6" s="11"/>
      <c r="G6" s="8"/>
    </row>
    <row r="7" spans="1:7" ht="12.75">
      <c r="A7" s="12" t="s">
        <v>129</v>
      </c>
      <c r="B7" s="10">
        <f>IF($B$3="","",VLOOKUP($B$3,Kodtabla!$A$2:$H$99,5,FALSE))</f>
      </c>
      <c r="C7" s="11"/>
      <c r="D7" s="11"/>
      <c r="E7" s="274"/>
      <c r="F7" s="275"/>
      <c r="G7" s="276"/>
    </row>
    <row r="8" spans="1:7" ht="12.75">
      <c r="A8" s="12" t="s">
        <v>485</v>
      </c>
      <c r="B8" s="10">
        <f>IF($B$3="","",VLOOKUP($B$3,Kodtabla!$A$2:$H$99,6,FALSE))</f>
      </c>
      <c r="C8" s="8"/>
      <c r="D8" s="8"/>
      <c r="E8" s="277"/>
      <c r="F8" s="278"/>
      <c r="G8" s="279"/>
    </row>
    <row r="9" spans="1:7" ht="12.75">
      <c r="A9" s="12" t="s">
        <v>551</v>
      </c>
      <c r="B9" s="258">
        <f>IF($B$3="","",VLOOKUP($B$3,Kodtabla!$A$2:$H$99,7,FALSE))</f>
      </c>
      <c r="C9" s="8"/>
      <c r="D9" s="8"/>
      <c r="E9" s="280"/>
      <c r="F9" s="281"/>
      <c r="G9" s="282"/>
    </row>
    <row r="10" spans="1:7" ht="12.75">
      <c r="A10" s="12" t="s">
        <v>550</v>
      </c>
      <c r="B10" s="258">
        <f>IF($B$3="","",VLOOKUP($B$3,Kodtabla!$A$2:$H$99,8,FALSE))</f>
      </c>
      <c r="C10" s="8"/>
      <c r="D10" s="8"/>
      <c r="E10" s="8"/>
      <c r="F10" s="14"/>
      <c r="G10" s="13"/>
    </row>
    <row r="11" spans="1:7" ht="12.75">
      <c r="A11" s="8"/>
      <c r="B11" s="8"/>
      <c r="C11" s="8"/>
      <c r="D11" s="8"/>
      <c r="E11" s="8"/>
      <c r="F11" s="14"/>
      <c r="G11" s="13"/>
    </row>
    <row r="12" spans="1:7" ht="12.75">
      <c r="A12" s="8"/>
      <c r="B12" s="8"/>
      <c r="C12" s="8"/>
      <c r="D12" s="8"/>
      <c r="E12" s="8"/>
      <c r="F12" s="18"/>
      <c r="G12" s="13"/>
    </row>
    <row r="13" spans="1:7" ht="12.75">
      <c r="A13" s="15" t="s">
        <v>1100</v>
      </c>
      <c r="B13" s="8"/>
      <c r="C13" s="8"/>
      <c r="D13" s="19"/>
      <c r="F13" s="8"/>
      <c r="G13" s="13"/>
    </row>
    <row r="14" spans="1:7" ht="12.75">
      <c r="A14" s="8"/>
      <c r="B14" s="8"/>
      <c r="C14" s="8"/>
      <c r="D14" s="8"/>
      <c r="E14" s="8"/>
      <c r="F14" s="8"/>
      <c r="G14" s="13"/>
    </row>
    <row r="15" spans="1:7" ht="12.75">
      <c r="A15" s="8"/>
      <c r="B15" s="8"/>
      <c r="C15" s="8"/>
      <c r="D15" s="8"/>
      <c r="E15" s="8"/>
      <c r="F15" s="8"/>
      <c r="G15" s="8"/>
    </row>
    <row r="16" spans="1:6" ht="12.75">
      <c r="A16" s="15" t="s">
        <v>537</v>
      </c>
      <c r="B16" s="8"/>
      <c r="C16" s="16" t="s">
        <v>535</v>
      </c>
      <c r="D16" s="19"/>
      <c r="E16" s="16" t="s">
        <v>536</v>
      </c>
      <c r="F16" s="19"/>
    </row>
    <row r="17" spans="1:7" ht="12.75">
      <c r="A17" s="8"/>
      <c r="B17" s="8"/>
      <c r="C17" s="8"/>
      <c r="D17" s="8"/>
      <c r="E17" s="8"/>
      <c r="F17" s="8"/>
      <c r="G17" s="8"/>
    </row>
    <row r="18" spans="1:7" ht="12.75">
      <c r="A18" s="15" t="s">
        <v>538</v>
      </c>
      <c r="B18" s="8"/>
      <c r="C18" s="8"/>
      <c r="D18" s="8"/>
      <c r="E18" s="8"/>
      <c r="F18" s="8"/>
      <c r="G18" s="8"/>
    </row>
    <row r="20" spans="1:8" ht="12.75">
      <c r="A20" s="217" t="s">
        <v>546</v>
      </c>
      <c r="B20" s="217" t="s">
        <v>539</v>
      </c>
      <c r="C20" s="217" t="s">
        <v>540</v>
      </c>
      <c r="D20" s="217" t="s">
        <v>541</v>
      </c>
      <c r="E20" s="217" t="s">
        <v>542</v>
      </c>
      <c r="F20" s="217" t="s">
        <v>543</v>
      </c>
      <c r="G20" s="217" t="s">
        <v>544</v>
      </c>
      <c r="H20" s="217" t="s">
        <v>545</v>
      </c>
    </row>
    <row r="21" spans="1:8" ht="37.5" customHeight="1">
      <c r="A21" s="154">
        <f>B6</f>
      </c>
      <c r="B21" s="218"/>
      <c r="C21" s="218"/>
      <c r="D21" s="218"/>
      <c r="E21" s="218"/>
      <c r="F21" s="218"/>
      <c r="G21" s="218"/>
      <c r="H21" s="218"/>
    </row>
    <row r="22" spans="1:8" ht="29.25" customHeight="1">
      <c r="A22" s="154">
        <f>B9</f>
      </c>
      <c r="B22" s="218"/>
      <c r="C22" s="218"/>
      <c r="D22" s="218"/>
      <c r="E22" s="218"/>
      <c r="F22" s="218"/>
      <c r="G22" s="218"/>
      <c r="H22" s="218"/>
    </row>
    <row r="23" spans="1:8" ht="30" customHeight="1">
      <c r="A23" s="154">
        <f>B10</f>
      </c>
      <c r="B23" s="226"/>
      <c r="C23" s="226"/>
      <c r="D23" s="226"/>
      <c r="E23" s="226"/>
      <c r="F23" s="226"/>
      <c r="G23" s="226"/>
      <c r="H23" s="226"/>
    </row>
  </sheetData>
  <sheetProtection password="D594" sheet="1"/>
  <mergeCells count="1">
    <mergeCell ref="E7:G9"/>
  </mergeCells>
  <dataValidations count="2">
    <dataValidation type="list" allowBlank="1" showInputMessage="1" showErrorMessage="1" sqref="B3">
      <formula1>csaladorvosok</formula1>
    </dataValidation>
    <dataValidation type="list" allowBlank="1" showInputMessage="1" showErrorMessage="1" sqref="D13">
      <formula1>szerzodes</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AT184"/>
  <sheetViews>
    <sheetView zoomScalePageLayoutView="0" workbookViewId="0" topLeftCell="A1">
      <selection activeCell="E15" sqref="E15"/>
    </sheetView>
  </sheetViews>
  <sheetFormatPr defaultColWidth="9.140625" defaultRowHeight="15"/>
  <cols>
    <col min="1" max="1" width="26.140625" style="38" customWidth="1"/>
    <col min="2" max="2" width="11.421875" style="38" customWidth="1"/>
    <col min="3" max="3" width="9.421875" style="38" customWidth="1"/>
    <col min="4" max="4" width="18.140625" style="38" customWidth="1"/>
    <col min="5" max="5" width="22.421875" style="38" customWidth="1"/>
    <col min="6" max="6" width="27.28125" style="38" customWidth="1"/>
    <col min="7" max="7" width="23.57421875" style="38" customWidth="1"/>
    <col min="8" max="8" width="14.57421875" style="38" customWidth="1"/>
    <col min="9" max="11" width="9.140625" style="248" customWidth="1"/>
    <col min="12" max="16" width="9.140625" style="38" customWidth="1"/>
    <col min="17" max="17" width="9.140625" style="38" hidden="1" customWidth="1"/>
    <col min="18" max="18" width="40.00390625" style="38" hidden="1" customWidth="1"/>
    <col min="19" max="19" width="5.140625" style="38" hidden="1" customWidth="1"/>
    <col min="20" max="38" width="9.140625" style="38" hidden="1" customWidth="1"/>
    <col min="39" max="39" width="9.140625" style="38" customWidth="1"/>
    <col min="40" max="16384" width="9.140625" style="38" customWidth="1"/>
  </cols>
  <sheetData>
    <row r="1" spans="1:2" ht="15">
      <c r="A1" s="181" t="s">
        <v>638</v>
      </c>
      <c r="B1" s="181"/>
    </row>
    <row r="3" spans="1:4" ht="15">
      <c r="A3" s="9" t="s">
        <v>547</v>
      </c>
      <c r="B3" s="9"/>
      <c r="C3" s="255">
        <f>Program!B3</f>
        <v>0</v>
      </c>
      <c r="D3" s="37"/>
    </row>
    <row r="4" spans="1:4" ht="14.25" customHeight="1">
      <c r="A4" s="225" t="s">
        <v>657</v>
      </c>
      <c r="B4" s="225"/>
      <c r="C4" s="131">
        <f>Program!B4</f>
      </c>
      <c r="D4" s="37"/>
    </row>
    <row r="5" spans="1:4" ht="15">
      <c r="A5" s="9" t="s">
        <v>548</v>
      </c>
      <c r="B5" s="9"/>
      <c r="C5" s="131">
        <f>Program!B5</f>
      </c>
      <c r="D5" s="37"/>
    </row>
    <row r="6" spans="1:4" ht="15">
      <c r="A6" s="9" t="s">
        <v>549</v>
      </c>
      <c r="B6" s="9"/>
      <c r="C6" s="131">
        <f>Program!B6</f>
      </c>
      <c r="D6" s="37"/>
    </row>
    <row r="7" spans="1:4" ht="15">
      <c r="A7" s="12" t="s">
        <v>129</v>
      </c>
      <c r="B7" s="12"/>
      <c r="C7" s="131">
        <f>Program!B7</f>
      </c>
      <c r="D7" s="37"/>
    </row>
    <row r="8" spans="1:4" ht="15">
      <c r="A8" s="12" t="s">
        <v>485</v>
      </c>
      <c r="B8" s="12"/>
      <c r="C8" s="131">
        <f>Program!B8</f>
      </c>
      <c r="D8" s="37"/>
    </row>
    <row r="9" spans="1:4" ht="15">
      <c r="A9" s="12" t="s">
        <v>551</v>
      </c>
      <c r="B9" s="12"/>
      <c r="C9" s="131">
        <f>Program!B9</f>
      </c>
      <c r="D9" s="37"/>
    </row>
    <row r="10" spans="1:4" ht="15">
      <c r="A10" s="12" t="s">
        <v>550</v>
      </c>
      <c r="B10" s="12"/>
      <c r="C10" s="131">
        <f>Program!B10</f>
      </c>
      <c r="D10" s="37"/>
    </row>
    <row r="11" spans="1:4" ht="15">
      <c r="A11" s="37"/>
      <c r="B11" s="37"/>
      <c r="C11" s="39"/>
      <c r="D11" s="37"/>
    </row>
    <row r="12" spans="1:12" ht="15">
      <c r="A12" s="37" t="s">
        <v>873</v>
      </c>
      <c r="B12" s="37"/>
      <c r="C12" s="40"/>
      <c r="D12" s="40"/>
      <c r="E12" s="40"/>
      <c r="F12" s="40"/>
      <c r="G12" s="40"/>
      <c r="H12" s="40"/>
      <c r="J12" s="249"/>
      <c r="K12" s="250"/>
      <c r="L12" s="41"/>
    </row>
    <row r="13" spans="1:12" ht="15" customHeight="1">
      <c r="A13" s="283" t="s">
        <v>632</v>
      </c>
      <c r="B13" s="287" t="s">
        <v>811</v>
      </c>
      <c r="C13" s="283" t="s">
        <v>812</v>
      </c>
      <c r="D13" s="284" t="s">
        <v>644</v>
      </c>
      <c r="E13" s="284"/>
      <c r="F13" s="284"/>
      <c r="G13" s="284"/>
      <c r="H13" s="289" t="s">
        <v>637</v>
      </c>
      <c r="J13" s="251"/>
      <c r="K13" s="251"/>
      <c r="L13" s="41"/>
    </row>
    <row r="14" spans="1:12" ht="24" customHeight="1">
      <c r="A14" s="283"/>
      <c r="B14" s="288"/>
      <c r="C14" s="283"/>
      <c r="D14" s="244" t="s">
        <v>633</v>
      </c>
      <c r="E14" s="244" t="s">
        <v>634</v>
      </c>
      <c r="F14" s="244" t="s">
        <v>635</v>
      </c>
      <c r="G14" s="244" t="s">
        <v>636</v>
      </c>
      <c r="H14" s="290"/>
      <c r="I14" s="252"/>
      <c r="J14" s="251"/>
      <c r="K14" s="251"/>
      <c r="L14" s="41"/>
    </row>
    <row r="15" spans="1:12" ht="15">
      <c r="A15" s="43"/>
      <c r="B15" s="239"/>
      <c r="C15" s="43"/>
      <c r="D15" s="42" t="s">
        <v>363</v>
      </c>
      <c r="E15" s="42"/>
      <c r="F15" s="42"/>
      <c r="G15" s="42"/>
      <c r="H15" s="44"/>
      <c r="I15" s="253">
        <f ca="1">(TODAY()-B15)/365</f>
        <v>124.0958904109589</v>
      </c>
      <c r="J15" s="254" t="str">
        <f>IF(I15&lt;=25,"sub 25 ani",IF(I15&lt;35,"25-34 ani",IF(I15&lt;45,"35-44 ani",IF(I15&lt;55,"45-54 ani",IF(I15&lt;65,"55-64 ani",IF(I15&gt;=65,"peste 65 ani",0))))))</f>
        <v>peste 65 ani</v>
      </c>
      <c r="K15" s="254" t="str">
        <f>IF(C15="nő","femei","barbati ")</f>
        <v>barbati </v>
      </c>
      <c r="L15" s="17"/>
    </row>
    <row r="16" spans="1:12" ht="15">
      <c r="A16" s="43"/>
      <c r="B16" s="239"/>
      <c r="C16" s="43"/>
      <c r="D16" s="42"/>
      <c r="E16" s="42"/>
      <c r="F16" s="42"/>
      <c r="G16" s="42"/>
      <c r="H16" s="44"/>
      <c r="I16" s="253">
        <f aca="true" ca="1" t="shared" si="0" ref="I16:I54">(TODAY()-B16)/365</f>
        <v>124.0958904109589</v>
      </c>
      <c r="J16" s="254" t="str">
        <f aca="true" t="shared" si="1" ref="J16:J54">IF(I16&lt;=25,"sub 25 ani",IF(I16&lt;35,"25-34 ani",IF(I16&lt;45,"35-44 ani",IF(I16&lt;55,"45-54 ani",IF(I16&lt;65,"55-64 ani",IF(I16&gt;=65,"peste 65 ani",0))))))</f>
        <v>peste 65 ani</v>
      </c>
      <c r="K16" s="254" t="str">
        <f aca="true" t="shared" si="2" ref="K16:K54">IF(C16="nő","femei","barbati ")</f>
        <v>barbati </v>
      </c>
      <c r="L16" s="17"/>
    </row>
    <row r="17" spans="1:12" ht="15">
      <c r="A17" s="43"/>
      <c r="B17" s="239"/>
      <c r="C17" s="43"/>
      <c r="D17" s="42"/>
      <c r="E17" s="42"/>
      <c r="F17" s="42"/>
      <c r="G17" s="42"/>
      <c r="H17" s="44"/>
      <c r="I17" s="253">
        <f ca="1" t="shared" si="0"/>
        <v>124.0958904109589</v>
      </c>
      <c r="J17" s="254" t="str">
        <f t="shared" si="1"/>
        <v>peste 65 ani</v>
      </c>
      <c r="K17" s="254" t="str">
        <f t="shared" si="2"/>
        <v>barbati </v>
      </c>
      <c r="L17" s="17"/>
    </row>
    <row r="18" spans="1:12" ht="15">
      <c r="A18" s="43"/>
      <c r="B18" s="239"/>
      <c r="C18" s="43"/>
      <c r="D18" s="42"/>
      <c r="E18" s="42"/>
      <c r="F18" s="42"/>
      <c r="G18" s="42"/>
      <c r="H18" s="44"/>
      <c r="I18" s="253">
        <f ca="1" t="shared" si="0"/>
        <v>124.0958904109589</v>
      </c>
      <c r="J18" s="254" t="str">
        <f t="shared" si="1"/>
        <v>peste 65 ani</v>
      </c>
      <c r="K18" s="254" t="str">
        <f t="shared" si="2"/>
        <v>barbati </v>
      </c>
      <c r="L18" s="17"/>
    </row>
    <row r="19" spans="1:12" ht="15">
      <c r="A19" s="43"/>
      <c r="B19" s="239"/>
      <c r="C19" s="43"/>
      <c r="D19" s="42"/>
      <c r="E19" s="42"/>
      <c r="F19" s="42"/>
      <c r="G19" s="42"/>
      <c r="H19" s="44"/>
      <c r="I19" s="253">
        <f ca="1" t="shared" si="0"/>
        <v>124.0958904109589</v>
      </c>
      <c r="J19" s="254" t="str">
        <f t="shared" si="1"/>
        <v>peste 65 ani</v>
      </c>
      <c r="K19" s="254" t="str">
        <f t="shared" si="2"/>
        <v>barbati </v>
      </c>
      <c r="L19" s="17"/>
    </row>
    <row r="20" spans="1:12" ht="15">
      <c r="A20" s="43"/>
      <c r="B20" s="239"/>
      <c r="C20" s="43"/>
      <c r="D20" s="42"/>
      <c r="E20" s="42"/>
      <c r="F20" s="42"/>
      <c r="G20" s="42"/>
      <c r="H20" s="44"/>
      <c r="I20" s="253">
        <f ca="1" t="shared" si="0"/>
        <v>124.0958904109589</v>
      </c>
      <c r="J20" s="254" t="str">
        <f t="shared" si="1"/>
        <v>peste 65 ani</v>
      </c>
      <c r="K20" s="254" t="str">
        <f t="shared" si="2"/>
        <v>barbati </v>
      </c>
      <c r="L20" s="17"/>
    </row>
    <row r="21" spans="1:12" ht="15">
      <c r="A21" s="43"/>
      <c r="B21" s="239"/>
      <c r="C21" s="43"/>
      <c r="D21" s="42"/>
      <c r="E21" s="42"/>
      <c r="F21" s="42"/>
      <c r="G21" s="42"/>
      <c r="H21" s="44"/>
      <c r="I21" s="253">
        <f ca="1" t="shared" si="0"/>
        <v>124.0958904109589</v>
      </c>
      <c r="J21" s="254" t="str">
        <f t="shared" si="1"/>
        <v>peste 65 ani</v>
      </c>
      <c r="K21" s="254" t="str">
        <f t="shared" si="2"/>
        <v>barbati </v>
      </c>
      <c r="L21" s="17"/>
    </row>
    <row r="22" spans="1:12" ht="15">
      <c r="A22" s="43"/>
      <c r="B22" s="239"/>
      <c r="C22" s="43"/>
      <c r="D22" s="42"/>
      <c r="E22" s="42"/>
      <c r="F22" s="42"/>
      <c r="G22" s="42"/>
      <c r="H22" s="44"/>
      <c r="I22" s="253">
        <f ca="1" t="shared" si="0"/>
        <v>124.0958904109589</v>
      </c>
      <c r="J22" s="254" t="str">
        <f t="shared" si="1"/>
        <v>peste 65 ani</v>
      </c>
      <c r="K22" s="254" t="str">
        <f t="shared" si="2"/>
        <v>barbati </v>
      </c>
      <c r="L22" s="17"/>
    </row>
    <row r="23" spans="1:12" ht="15">
      <c r="A23" s="43"/>
      <c r="B23" s="239"/>
      <c r="C23" s="43"/>
      <c r="D23" s="42"/>
      <c r="E23" s="42"/>
      <c r="F23" s="42"/>
      <c r="G23" s="42"/>
      <c r="H23" s="44"/>
      <c r="I23" s="253">
        <f ca="1" t="shared" si="0"/>
        <v>124.0958904109589</v>
      </c>
      <c r="J23" s="254" t="str">
        <f t="shared" si="1"/>
        <v>peste 65 ani</v>
      </c>
      <c r="K23" s="254" t="str">
        <f t="shared" si="2"/>
        <v>barbati </v>
      </c>
      <c r="L23" s="17"/>
    </row>
    <row r="24" spans="1:12" ht="15">
      <c r="A24" s="43"/>
      <c r="B24" s="239"/>
      <c r="C24" s="43"/>
      <c r="D24" s="42"/>
      <c r="E24" s="42"/>
      <c r="F24" s="42"/>
      <c r="G24" s="42"/>
      <c r="H24" s="44"/>
      <c r="I24" s="253">
        <f ca="1" t="shared" si="0"/>
        <v>124.0958904109589</v>
      </c>
      <c r="J24" s="254" t="str">
        <f t="shared" si="1"/>
        <v>peste 65 ani</v>
      </c>
      <c r="K24" s="254" t="str">
        <f t="shared" si="2"/>
        <v>barbati </v>
      </c>
      <c r="L24" s="17"/>
    </row>
    <row r="25" spans="1:12" ht="15">
      <c r="A25" s="43"/>
      <c r="B25" s="239"/>
      <c r="C25" s="43"/>
      <c r="D25" s="42"/>
      <c r="E25" s="42"/>
      <c r="F25" s="42"/>
      <c r="G25" s="42"/>
      <c r="H25" s="44"/>
      <c r="I25" s="253">
        <f ca="1" t="shared" si="0"/>
        <v>124.0958904109589</v>
      </c>
      <c r="J25" s="254" t="str">
        <f t="shared" si="1"/>
        <v>peste 65 ani</v>
      </c>
      <c r="K25" s="254" t="str">
        <f t="shared" si="2"/>
        <v>barbati </v>
      </c>
      <c r="L25" s="17"/>
    </row>
    <row r="26" spans="1:12" ht="15">
      <c r="A26" s="43"/>
      <c r="B26" s="239"/>
      <c r="C26" s="43"/>
      <c r="D26" s="42"/>
      <c r="E26" s="42"/>
      <c r="F26" s="42"/>
      <c r="G26" s="42"/>
      <c r="H26" s="44"/>
      <c r="I26" s="253">
        <f ca="1" t="shared" si="0"/>
        <v>124.0958904109589</v>
      </c>
      <c r="J26" s="254" t="str">
        <f t="shared" si="1"/>
        <v>peste 65 ani</v>
      </c>
      <c r="K26" s="254" t="str">
        <f t="shared" si="2"/>
        <v>barbati </v>
      </c>
      <c r="L26" s="17"/>
    </row>
    <row r="27" spans="1:12" ht="15">
      <c r="A27" s="43"/>
      <c r="B27" s="239"/>
      <c r="C27" s="43"/>
      <c r="D27" s="42"/>
      <c r="E27" s="42"/>
      <c r="F27" s="42"/>
      <c r="G27" s="42"/>
      <c r="H27" s="44"/>
      <c r="I27" s="253">
        <f ca="1" t="shared" si="0"/>
        <v>124.0958904109589</v>
      </c>
      <c r="J27" s="254" t="str">
        <f t="shared" si="1"/>
        <v>peste 65 ani</v>
      </c>
      <c r="K27" s="254" t="str">
        <f t="shared" si="2"/>
        <v>barbati </v>
      </c>
      <c r="L27" s="17"/>
    </row>
    <row r="28" spans="1:12" ht="15">
      <c r="A28" s="43"/>
      <c r="B28" s="239"/>
      <c r="C28" s="43"/>
      <c r="D28" s="42"/>
      <c r="E28" s="42"/>
      <c r="F28" s="42"/>
      <c r="G28" s="42"/>
      <c r="H28" s="44"/>
      <c r="I28" s="253">
        <f ca="1" t="shared" si="0"/>
        <v>124.0958904109589</v>
      </c>
      <c r="J28" s="254" t="str">
        <f t="shared" si="1"/>
        <v>peste 65 ani</v>
      </c>
      <c r="K28" s="254" t="str">
        <f t="shared" si="2"/>
        <v>barbati </v>
      </c>
      <c r="L28" s="17"/>
    </row>
    <row r="29" spans="1:12" ht="15">
      <c r="A29" s="43"/>
      <c r="B29" s="239"/>
      <c r="C29" s="43"/>
      <c r="D29" s="42"/>
      <c r="E29" s="42"/>
      <c r="F29" s="42"/>
      <c r="G29" s="42"/>
      <c r="H29" s="44"/>
      <c r="I29" s="253">
        <f ca="1" t="shared" si="0"/>
        <v>124.0958904109589</v>
      </c>
      <c r="J29" s="254" t="str">
        <f t="shared" si="1"/>
        <v>peste 65 ani</v>
      </c>
      <c r="K29" s="254" t="str">
        <f t="shared" si="2"/>
        <v>barbati </v>
      </c>
      <c r="L29" s="17"/>
    </row>
    <row r="30" spans="1:12" ht="15">
      <c r="A30" s="43"/>
      <c r="B30" s="239"/>
      <c r="C30" s="45"/>
      <c r="D30" s="42"/>
      <c r="E30" s="42"/>
      <c r="F30" s="42"/>
      <c r="G30" s="42"/>
      <c r="H30" s="44"/>
      <c r="I30" s="253">
        <f ca="1" t="shared" si="0"/>
        <v>124.0958904109589</v>
      </c>
      <c r="J30" s="254" t="str">
        <f t="shared" si="1"/>
        <v>peste 65 ani</v>
      </c>
      <c r="K30" s="254" t="str">
        <f t="shared" si="2"/>
        <v>barbati </v>
      </c>
      <c r="L30" s="17"/>
    </row>
    <row r="31" spans="1:12" ht="15">
      <c r="A31" s="43"/>
      <c r="B31" s="239"/>
      <c r="C31" s="45"/>
      <c r="D31" s="42"/>
      <c r="E31" s="42"/>
      <c r="F31" s="42"/>
      <c r="G31" s="42"/>
      <c r="H31" s="44"/>
      <c r="I31" s="253">
        <f ca="1" t="shared" si="0"/>
        <v>124.0958904109589</v>
      </c>
      <c r="J31" s="254" t="str">
        <f t="shared" si="1"/>
        <v>peste 65 ani</v>
      </c>
      <c r="K31" s="254" t="str">
        <f t="shared" si="2"/>
        <v>barbati </v>
      </c>
      <c r="L31" s="17"/>
    </row>
    <row r="32" spans="1:12" ht="15">
      <c r="A32" s="43"/>
      <c r="B32" s="239"/>
      <c r="C32" s="43"/>
      <c r="D32" s="42"/>
      <c r="E32" s="42"/>
      <c r="F32" s="42"/>
      <c r="G32" s="42"/>
      <c r="H32" s="44"/>
      <c r="I32" s="253">
        <f ca="1" t="shared" si="0"/>
        <v>124.0958904109589</v>
      </c>
      <c r="J32" s="254" t="str">
        <f t="shared" si="1"/>
        <v>peste 65 ani</v>
      </c>
      <c r="K32" s="254" t="str">
        <f t="shared" si="2"/>
        <v>barbati </v>
      </c>
      <c r="L32" s="17"/>
    </row>
    <row r="33" spans="1:12" ht="15">
      <c r="A33" s="43"/>
      <c r="B33" s="239"/>
      <c r="C33" s="43"/>
      <c r="D33" s="42"/>
      <c r="E33" s="42"/>
      <c r="F33" s="42"/>
      <c r="G33" s="42"/>
      <c r="H33" s="44"/>
      <c r="I33" s="253">
        <f ca="1" t="shared" si="0"/>
        <v>124.0958904109589</v>
      </c>
      <c r="J33" s="254" t="str">
        <f t="shared" si="1"/>
        <v>peste 65 ani</v>
      </c>
      <c r="K33" s="254" t="str">
        <f t="shared" si="2"/>
        <v>barbati </v>
      </c>
      <c r="L33" s="17"/>
    </row>
    <row r="34" spans="1:12" ht="15">
      <c r="A34" s="43"/>
      <c r="B34" s="239"/>
      <c r="C34" s="43"/>
      <c r="D34" s="42"/>
      <c r="E34" s="42"/>
      <c r="F34" s="42"/>
      <c r="G34" s="42"/>
      <c r="H34" s="44"/>
      <c r="I34" s="253">
        <f ca="1" t="shared" si="0"/>
        <v>124.0958904109589</v>
      </c>
      <c r="J34" s="254" t="str">
        <f t="shared" si="1"/>
        <v>peste 65 ani</v>
      </c>
      <c r="K34" s="254" t="str">
        <f t="shared" si="2"/>
        <v>barbati </v>
      </c>
      <c r="L34" s="17"/>
    </row>
    <row r="35" spans="1:12" ht="15">
      <c r="A35" s="43"/>
      <c r="B35" s="239"/>
      <c r="C35" s="43"/>
      <c r="D35" s="42"/>
      <c r="E35" s="42"/>
      <c r="F35" s="42"/>
      <c r="G35" s="42"/>
      <c r="H35" s="44"/>
      <c r="I35" s="253">
        <f ca="1" t="shared" si="0"/>
        <v>124.0958904109589</v>
      </c>
      <c r="J35" s="254" t="str">
        <f t="shared" si="1"/>
        <v>peste 65 ani</v>
      </c>
      <c r="K35" s="254" t="str">
        <f t="shared" si="2"/>
        <v>barbati </v>
      </c>
      <c r="L35" s="17"/>
    </row>
    <row r="36" spans="1:12" ht="15">
      <c r="A36" s="43"/>
      <c r="B36" s="239"/>
      <c r="C36" s="43"/>
      <c r="D36" s="42"/>
      <c r="E36" s="42"/>
      <c r="F36" s="42"/>
      <c r="G36" s="42"/>
      <c r="H36" s="44"/>
      <c r="I36" s="253">
        <f ca="1" t="shared" si="0"/>
        <v>124.0958904109589</v>
      </c>
      <c r="J36" s="254" t="str">
        <f t="shared" si="1"/>
        <v>peste 65 ani</v>
      </c>
      <c r="K36" s="254" t="str">
        <f t="shared" si="2"/>
        <v>barbati </v>
      </c>
      <c r="L36" s="17"/>
    </row>
    <row r="37" spans="1:12" ht="15">
      <c r="A37" s="43"/>
      <c r="B37" s="239"/>
      <c r="C37" s="43"/>
      <c r="D37" s="42"/>
      <c r="E37" s="42"/>
      <c r="F37" s="42"/>
      <c r="G37" s="42"/>
      <c r="H37" s="44"/>
      <c r="I37" s="253">
        <f ca="1" t="shared" si="0"/>
        <v>124.0958904109589</v>
      </c>
      <c r="J37" s="254" t="str">
        <f t="shared" si="1"/>
        <v>peste 65 ani</v>
      </c>
      <c r="K37" s="254" t="str">
        <f t="shared" si="2"/>
        <v>barbati </v>
      </c>
      <c r="L37" s="17"/>
    </row>
    <row r="38" spans="1:12" ht="15">
      <c r="A38" s="43"/>
      <c r="B38" s="239"/>
      <c r="C38" s="43"/>
      <c r="D38" s="42"/>
      <c r="E38" s="42"/>
      <c r="F38" s="42"/>
      <c r="G38" s="42"/>
      <c r="H38" s="44"/>
      <c r="I38" s="253">
        <f ca="1" t="shared" si="0"/>
        <v>124.0958904109589</v>
      </c>
      <c r="J38" s="254" t="str">
        <f t="shared" si="1"/>
        <v>peste 65 ani</v>
      </c>
      <c r="K38" s="254" t="str">
        <f t="shared" si="2"/>
        <v>barbati </v>
      </c>
      <c r="L38" s="17"/>
    </row>
    <row r="39" spans="1:12" ht="15">
      <c r="A39" s="43"/>
      <c r="B39" s="239"/>
      <c r="C39" s="43"/>
      <c r="D39" s="42"/>
      <c r="E39" s="42"/>
      <c r="F39" s="42"/>
      <c r="G39" s="42"/>
      <c r="H39" s="44"/>
      <c r="I39" s="253">
        <f ca="1" t="shared" si="0"/>
        <v>124.0958904109589</v>
      </c>
      <c r="J39" s="254" t="str">
        <f t="shared" si="1"/>
        <v>peste 65 ani</v>
      </c>
      <c r="K39" s="254" t="str">
        <f t="shared" si="2"/>
        <v>barbati </v>
      </c>
      <c r="L39" s="41"/>
    </row>
    <row r="40" spans="1:12" ht="15">
      <c r="A40" s="43"/>
      <c r="B40" s="239"/>
      <c r="C40" s="43"/>
      <c r="D40" s="42"/>
      <c r="E40" s="42"/>
      <c r="F40" s="42"/>
      <c r="G40" s="42"/>
      <c r="H40" s="44"/>
      <c r="I40" s="253">
        <f ca="1" t="shared" si="0"/>
        <v>124.0958904109589</v>
      </c>
      <c r="J40" s="254" t="str">
        <f t="shared" si="1"/>
        <v>peste 65 ani</v>
      </c>
      <c r="K40" s="254" t="str">
        <f t="shared" si="2"/>
        <v>barbati </v>
      </c>
      <c r="L40" s="41"/>
    </row>
    <row r="41" spans="1:12" ht="15">
      <c r="A41" s="43"/>
      <c r="B41" s="239"/>
      <c r="C41" s="43"/>
      <c r="D41" s="42"/>
      <c r="E41" s="42"/>
      <c r="F41" s="42"/>
      <c r="G41" s="42"/>
      <c r="H41" s="44"/>
      <c r="I41" s="253">
        <f ca="1" t="shared" si="0"/>
        <v>124.0958904109589</v>
      </c>
      <c r="J41" s="254" t="str">
        <f t="shared" si="1"/>
        <v>peste 65 ani</v>
      </c>
      <c r="K41" s="254" t="str">
        <f t="shared" si="2"/>
        <v>barbati </v>
      </c>
      <c r="L41" s="46"/>
    </row>
    <row r="42" spans="1:15" ht="15">
      <c r="A42" s="43"/>
      <c r="B42" s="239"/>
      <c r="C42" s="43"/>
      <c r="D42" s="42"/>
      <c r="E42" s="42"/>
      <c r="F42" s="42"/>
      <c r="G42" s="42"/>
      <c r="H42" s="44"/>
      <c r="I42" s="253">
        <f ca="1" t="shared" si="0"/>
        <v>124.0958904109589</v>
      </c>
      <c r="J42" s="254" t="str">
        <f t="shared" si="1"/>
        <v>peste 65 ani</v>
      </c>
      <c r="K42" s="254" t="str">
        <f t="shared" si="2"/>
        <v>barbati </v>
      </c>
      <c r="L42" s="47"/>
      <c r="M42" s="48"/>
      <c r="N42" s="285"/>
      <c r="O42" s="285"/>
    </row>
    <row r="43" spans="1:15" ht="15">
      <c r="A43" s="43"/>
      <c r="B43" s="239"/>
      <c r="C43" s="43"/>
      <c r="D43" s="42"/>
      <c r="E43" s="42"/>
      <c r="F43" s="42"/>
      <c r="G43" s="42"/>
      <c r="H43" s="44"/>
      <c r="I43" s="253">
        <f ca="1" t="shared" si="0"/>
        <v>124.0958904109589</v>
      </c>
      <c r="J43" s="254" t="str">
        <f t="shared" si="1"/>
        <v>peste 65 ani</v>
      </c>
      <c r="K43" s="254" t="str">
        <f t="shared" si="2"/>
        <v>barbati </v>
      </c>
      <c r="L43" s="47"/>
      <c r="M43" s="49"/>
      <c r="N43" s="49"/>
      <c r="O43" s="49"/>
    </row>
    <row r="44" spans="1:15" ht="15">
      <c r="A44" s="43"/>
      <c r="B44" s="239"/>
      <c r="C44" s="43"/>
      <c r="D44" s="42"/>
      <c r="E44" s="42"/>
      <c r="F44" s="42"/>
      <c r="G44" s="42"/>
      <c r="H44" s="44"/>
      <c r="I44" s="253">
        <f ca="1" t="shared" si="0"/>
        <v>124.0958904109589</v>
      </c>
      <c r="J44" s="254" t="str">
        <f t="shared" si="1"/>
        <v>peste 65 ani</v>
      </c>
      <c r="K44" s="254" t="str">
        <f t="shared" si="2"/>
        <v>barbati </v>
      </c>
      <c r="L44" s="47"/>
      <c r="M44" s="49"/>
      <c r="N44" s="49"/>
      <c r="O44" s="49"/>
    </row>
    <row r="45" spans="1:15" ht="15">
      <c r="A45" s="43"/>
      <c r="B45" s="239"/>
      <c r="C45" s="43"/>
      <c r="D45" s="42"/>
      <c r="E45" s="42"/>
      <c r="F45" s="42"/>
      <c r="G45" s="42"/>
      <c r="H45" s="44"/>
      <c r="I45" s="253">
        <f ca="1" t="shared" si="0"/>
        <v>124.0958904109589</v>
      </c>
      <c r="J45" s="254" t="str">
        <f t="shared" si="1"/>
        <v>peste 65 ani</v>
      </c>
      <c r="K45" s="254" t="str">
        <f t="shared" si="2"/>
        <v>barbati </v>
      </c>
      <c r="L45" s="47"/>
      <c r="M45" s="49"/>
      <c r="N45" s="49"/>
      <c r="O45" s="49"/>
    </row>
    <row r="46" spans="1:12" ht="15">
      <c r="A46" s="43"/>
      <c r="B46" s="239"/>
      <c r="C46" s="43"/>
      <c r="D46" s="42"/>
      <c r="E46" s="42"/>
      <c r="F46" s="42"/>
      <c r="G46" s="42"/>
      <c r="H46" s="44"/>
      <c r="I46" s="253">
        <f ca="1" t="shared" si="0"/>
        <v>124.0958904109589</v>
      </c>
      <c r="J46" s="254" t="str">
        <f t="shared" si="1"/>
        <v>peste 65 ani</v>
      </c>
      <c r="K46" s="254" t="str">
        <f t="shared" si="2"/>
        <v>barbati </v>
      </c>
      <c r="L46" s="47"/>
    </row>
    <row r="47" spans="1:12" ht="15">
      <c r="A47" s="43"/>
      <c r="B47" s="239"/>
      <c r="C47" s="43"/>
      <c r="D47" s="42"/>
      <c r="E47" s="42"/>
      <c r="F47" s="42"/>
      <c r="G47" s="42"/>
      <c r="H47" s="44"/>
      <c r="I47" s="253">
        <f ca="1" t="shared" si="0"/>
        <v>124.0958904109589</v>
      </c>
      <c r="J47" s="254" t="str">
        <f t="shared" si="1"/>
        <v>peste 65 ani</v>
      </c>
      <c r="K47" s="254" t="str">
        <f t="shared" si="2"/>
        <v>barbati </v>
      </c>
      <c r="L47" s="47"/>
    </row>
    <row r="48" spans="1:12" ht="15">
      <c r="A48" s="43"/>
      <c r="B48" s="239"/>
      <c r="C48" s="43"/>
      <c r="D48" s="42"/>
      <c r="E48" s="42"/>
      <c r="F48" s="42"/>
      <c r="G48" s="42"/>
      <c r="H48" s="44"/>
      <c r="I48" s="253">
        <f ca="1" t="shared" si="0"/>
        <v>124.0958904109589</v>
      </c>
      <c r="J48" s="254" t="str">
        <f t="shared" si="1"/>
        <v>peste 65 ani</v>
      </c>
      <c r="K48" s="254" t="str">
        <f t="shared" si="2"/>
        <v>barbati </v>
      </c>
      <c r="L48" s="50"/>
    </row>
    <row r="49" spans="1:12" ht="15">
      <c r="A49" s="43"/>
      <c r="B49" s="239"/>
      <c r="C49" s="43"/>
      <c r="D49" s="42"/>
      <c r="E49" s="42"/>
      <c r="F49" s="42"/>
      <c r="G49" s="42"/>
      <c r="H49" s="44"/>
      <c r="I49" s="253">
        <f ca="1" t="shared" si="0"/>
        <v>124.0958904109589</v>
      </c>
      <c r="J49" s="254" t="str">
        <f t="shared" si="1"/>
        <v>peste 65 ani</v>
      </c>
      <c r="K49" s="254" t="str">
        <f t="shared" si="2"/>
        <v>barbati </v>
      </c>
      <c r="L49" s="50"/>
    </row>
    <row r="50" spans="1:12" ht="15">
      <c r="A50" s="43"/>
      <c r="B50" s="239"/>
      <c r="C50" s="43"/>
      <c r="D50" s="42"/>
      <c r="E50" s="42"/>
      <c r="F50" s="42"/>
      <c r="G50" s="42"/>
      <c r="H50" s="44"/>
      <c r="I50" s="253">
        <f ca="1" t="shared" si="0"/>
        <v>124.0958904109589</v>
      </c>
      <c r="J50" s="254" t="str">
        <f t="shared" si="1"/>
        <v>peste 65 ani</v>
      </c>
      <c r="K50" s="254" t="str">
        <f t="shared" si="2"/>
        <v>barbati </v>
      </c>
      <c r="L50" s="50"/>
    </row>
    <row r="51" spans="1:13" ht="15">
      <c r="A51" s="43"/>
      <c r="B51" s="239"/>
      <c r="C51" s="43"/>
      <c r="D51" s="42"/>
      <c r="E51" s="42"/>
      <c r="F51" s="42"/>
      <c r="G51" s="42"/>
      <c r="H51" s="44"/>
      <c r="I51" s="253">
        <f ca="1" t="shared" si="0"/>
        <v>124.0958904109589</v>
      </c>
      <c r="J51" s="254" t="str">
        <f t="shared" si="1"/>
        <v>peste 65 ani</v>
      </c>
      <c r="K51" s="254" t="str">
        <f t="shared" si="2"/>
        <v>barbati </v>
      </c>
      <c r="L51" s="51"/>
      <c r="M51" s="52"/>
    </row>
    <row r="52" spans="1:13" ht="15">
      <c r="A52" s="43"/>
      <c r="B52" s="239"/>
      <c r="C52" s="43"/>
      <c r="D52" s="42"/>
      <c r="E52" s="42"/>
      <c r="F52" s="42"/>
      <c r="G52" s="42"/>
      <c r="H52" s="44"/>
      <c r="I52" s="253">
        <f ca="1" t="shared" si="0"/>
        <v>124.0958904109589</v>
      </c>
      <c r="J52" s="254" t="str">
        <f t="shared" si="1"/>
        <v>peste 65 ani</v>
      </c>
      <c r="K52" s="254" t="str">
        <f t="shared" si="2"/>
        <v>barbati </v>
      </c>
      <c r="L52" s="53"/>
      <c r="M52" s="52"/>
    </row>
    <row r="53" spans="1:13" ht="15">
      <c r="A53" s="43"/>
      <c r="B53" s="239"/>
      <c r="C53" s="43"/>
      <c r="D53" s="42"/>
      <c r="E53" s="42"/>
      <c r="F53" s="42"/>
      <c r="G53" s="42"/>
      <c r="H53" s="44"/>
      <c r="I53" s="253">
        <f ca="1" t="shared" si="0"/>
        <v>124.0958904109589</v>
      </c>
      <c r="J53" s="254" t="str">
        <f t="shared" si="1"/>
        <v>peste 65 ani</v>
      </c>
      <c r="K53" s="254" t="str">
        <f t="shared" si="2"/>
        <v>barbati </v>
      </c>
      <c r="L53" s="53"/>
      <c r="M53" s="52"/>
    </row>
    <row r="54" spans="1:13" ht="15">
      <c r="A54" s="43"/>
      <c r="B54" s="239"/>
      <c r="C54" s="43"/>
      <c r="D54" s="42"/>
      <c r="E54" s="42"/>
      <c r="F54" s="42"/>
      <c r="G54" s="42"/>
      <c r="H54" s="44"/>
      <c r="I54" s="253">
        <f ca="1" t="shared" si="0"/>
        <v>124.0958904109589</v>
      </c>
      <c r="J54" s="254" t="str">
        <f t="shared" si="1"/>
        <v>peste 65 ani</v>
      </c>
      <c r="K54" s="254" t="str">
        <f t="shared" si="2"/>
        <v>barbati </v>
      </c>
      <c r="L54" s="53"/>
      <c r="M54" s="52"/>
    </row>
    <row r="55" spans="1:45" ht="15">
      <c r="A55" s="47"/>
      <c r="B55" s="47"/>
      <c r="C55" s="54"/>
      <c r="D55" s="47"/>
      <c r="E55" s="47"/>
      <c r="F55" s="47"/>
      <c r="G55" s="47"/>
      <c r="H55" s="47"/>
      <c r="I55" s="249"/>
      <c r="J55" s="249"/>
      <c r="K55" s="249"/>
      <c r="L55" s="47"/>
      <c r="R55" s="286" t="s">
        <v>219</v>
      </c>
      <c r="S55" s="291" t="s">
        <v>132</v>
      </c>
      <c r="T55" s="292" t="s">
        <v>138</v>
      </c>
      <c r="U55" s="293" t="s">
        <v>220</v>
      </c>
      <c r="V55" s="292" t="s">
        <v>221</v>
      </c>
      <c r="W55" s="292"/>
      <c r="X55" s="292"/>
      <c r="Y55" s="292"/>
      <c r="Z55" s="292"/>
      <c r="AA55" s="292"/>
      <c r="AB55" s="292"/>
      <c r="AC55" s="292"/>
      <c r="AD55" s="292"/>
      <c r="AE55" s="292"/>
      <c r="AF55" s="292"/>
      <c r="AG55" s="292"/>
      <c r="AH55" s="292" t="s">
        <v>486</v>
      </c>
      <c r="AI55" s="292"/>
      <c r="AJ55" s="292"/>
      <c r="AK55" s="292"/>
      <c r="AL55" s="295"/>
      <c r="AM55" s="295"/>
      <c r="AN55" s="295"/>
      <c r="AO55" s="295"/>
      <c r="AP55" s="295"/>
      <c r="AQ55" s="295"/>
      <c r="AR55" s="295"/>
      <c r="AS55" s="295"/>
    </row>
    <row r="56" spans="1:45" ht="27.75" customHeight="1">
      <c r="A56" s="47"/>
      <c r="B56" s="47"/>
      <c r="C56" s="47"/>
      <c r="D56" s="47"/>
      <c r="E56" s="47"/>
      <c r="F56" s="47"/>
      <c r="G56" s="47"/>
      <c r="H56" s="47"/>
      <c r="I56" s="249"/>
      <c r="J56" s="249"/>
      <c r="K56" s="249"/>
      <c r="L56" s="47"/>
      <c r="R56" s="286"/>
      <c r="S56" s="291"/>
      <c r="T56" s="292"/>
      <c r="U56" s="294"/>
      <c r="V56" s="286" t="s">
        <v>121</v>
      </c>
      <c r="W56" s="286"/>
      <c r="X56" s="286" t="s">
        <v>111</v>
      </c>
      <c r="Y56" s="286"/>
      <c r="Z56" s="286" t="s">
        <v>112</v>
      </c>
      <c r="AA56" s="286"/>
      <c r="AB56" s="286" t="s">
        <v>113</v>
      </c>
      <c r="AC56" s="286"/>
      <c r="AD56" s="286" t="s">
        <v>114</v>
      </c>
      <c r="AE56" s="286"/>
      <c r="AF56" s="286" t="s">
        <v>122</v>
      </c>
      <c r="AG56" s="286"/>
      <c r="AH56" s="286" t="s">
        <v>639</v>
      </c>
      <c r="AI56" s="286"/>
      <c r="AJ56" s="286" t="s">
        <v>640</v>
      </c>
      <c r="AK56" s="286"/>
      <c r="AL56" s="296"/>
      <c r="AM56" s="296"/>
      <c r="AN56" s="296"/>
      <c r="AO56" s="296"/>
      <c r="AP56" s="296"/>
      <c r="AQ56" s="296"/>
      <c r="AR56" s="296"/>
      <c r="AS56" s="296"/>
    </row>
    <row r="57" spans="1:45" ht="15">
      <c r="A57" s="47"/>
      <c r="B57" s="47"/>
      <c r="C57" s="47"/>
      <c r="D57" s="47"/>
      <c r="E57" s="47"/>
      <c r="F57" s="47"/>
      <c r="G57" s="47"/>
      <c r="H57" s="47"/>
      <c r="I57" s="249"/>
      <c r="J57" s="249"/>
      <c r="K57" s="249"/>
      <c r="L57" s="47"/>
      <c r="R57" s="286"/>
      <c r="S57" s="291"/>
      <c r="T57" s="292"/>
      <c r="U57" s="55"/>
      <c r="V57" s="245" t="s">
        <v>138</v>
      </c>
      <c r="W57" s="245" t="s">
        <v>124</v>
      </c>
      <c r="X57" s="245" t="s">
        <v>138</v>
      </c>
      <c r="Y57" s="245" t="s">
        <v>124</v>
      </c>
      <c r="Z57" s="245" t="s">
        <v>138</v>
      </c>
      <c r="AA57" s="245" t="s">
        <v>124</v>
      </c>
      <c r="AB57" s="245" t="s">
        <v>138</v>
      </c>
      <c r="AC57" s="245" t="s">
        <v>124</v>
      </c>
      <c r="AD57" s="245" t="s">
        <v>138</v>
      </c>
      <c r="AE57" s="245" t="s">
        <v>124</v>
      </c>
      <c r="AF57" s="245" t="s">
        <v>138</v>
      </c>
      <c r="AG57" s="245" t="s">
        <v>124</v>
      </c>
      <c r="AH57" s="245" t="s">
        <v>138</v>
      </c>
      <c r="AI57" s="245" t="s">
        <v>124</v>
      </c>
      <c r="AJ57" s="245" t="s">
        <v>138</v>
      </c>
      <c r="AK57" s="245" t="s">
        <v>124</v>
      </c>
      <c r="AL57" s="247"/>
      <c r="AM57" s="247"/>
      <c r="AN57" s="247"/>
      <c r="AO57" s="247"/>
      <c r="AP57" s="247"/>
      <c r="AQ57" s="247"/>
      <c r="AR57" s="247"/>
      <c r="AS57" s="247"/>
    </row>
    <row r="58" spans="1:45" ht="15">
      <c r="A58" s="47"/>
      <c r="B58" s="47"/>
      <c r="C58" s="47"/>
      <c r="D58" s="47"/>
      <c r="E58" s="47"/>
      <c r="F58" s="47"/>
      <c r="G58" s="47"/>
      <c r="H58" s="47"/>
      <c r="I58" s="249"/>
      <c r="J58" s="249"/>
      <c r="K58" s="249"/>
      <c r="L58" s="47"/>
      <c r="R58" s="246" t="s">
        <v>148</v>
      </c>
      <c r="S58" s="245" t="s">
        <v>149</v>
      </c>
      <c r="T58" s="245">
        <v>1</v>
      </c>
      <c r="U58" s="245">
        <v>2</v>
      </c>
      <c r="V58" s="245">
        <v>3</v>
      </c>
      <c r="W58" s="245">
        <v>4</v>
      </c>
      <c r="X58" s="245">
        <v>5</v>
      </c>
      <c r="Y58" s="245">
        <v>6</v>
      </c>
      <c r="Z58" s="245">
        <v>7</v>
      </c>
      <c r="AA58" s="245">
        <v>8</v>
      </c>
      <c r="AB58" s="245">
        <v>9</v>
      </c>
      <c r="AC58" s="245">
        <v>10</v>
      </c>
      <c r="AD58" s="245">
        <v>11</v>
      </c>
      <c r="AE58" s="245">
        <v>12</v>
      </c>
      <c r="AF58" s="245">
        <v>13</v>
      </c>
      <c r="AG58" s="245">
        <v>14</v>
      </c>
      <c r="AH58" s="245">
        <v>15</v>
      </c>
      <c r="AI58" s="245">
        <v>16</v>
      </c>
      <c r="AJ58" s="245">
        <v>17</v>
      </c>
      <c r="AK58" s="245">
        <v>18</v>
      </c>
      <c r="AL58" s="247"/>
      <c r="AM58" s="247"/>
      <c r="AN58" s="247"/>
      <c r="AO58" s="247"/>
      <c r="AP58" s="247"/>
      <c r="AQ58" s="247"/>
      <c r="AR58" s="247"/>
      <c r="AS58" s="247"/>
    </row>
    <row r="59" spans="1:45" ht="42.75" customHeight="1">
      <c r="A59" s="47"/>
      <c r="B59" s="47"/>
      <c r="C59" s="47"/>
      <c r="D59" s="47"/>
      <c r="E59" s="47"/>
      <c r="F59" s="47"/>
      <c r="G59" s="47"/>
      <c r="H59" s="47"/>
      <c r="I59" s="249"/>
      <c r="J59" s="249"/>
      <c r="K59" s="249"/>
      <c r="L59" s="47"/>
      <c r="R59" s="56" t="s">
        <v>223</v>
      </c>
      <c r="S59" s="245">
        <v>1</v>
      </c>
      <c r="T59" s="57">
        <f>T60+T115+T121+T126+T128+T130+T136</f>
        <v>1</v>
      </c>
      <c r="U59" s="57">
        <f aca="true" t="shared" si="3" ref="U59:AK59">U60+U115+U121+U126+U128+U130+U136</f>
        <v>0</v>
      </c>
      <c r="V59" s="57">
        <f t="shared" si="3"/>
        <v>0</v>
      </c>
      <c r="W59" s="57">
        <f t="shared" si="3"/>
        <v>0</v>
      </c>
      <c r="X59" s="57">
        <f t="shared" si="3"/>
        <v>0</v>
      </c>
      <c r="Y59" s="57">
        <f t="shared" si="3"/>
        <v>0</v>
      </c>
      <c r="Z59" s="57">
        <f t="shared" si="3"/>
        <v>0</v>
      </c>
      <c r="AA59" s="57">
        <f t="shared" si="3"/>
        <v>0</v>
      </c>
      <c r="AB59" s="57">
        <f t="shared" si="3"/>
        <v>0</v>
      </c>
      <c r="AC59" s="57">
        <f t="shared" si="3"/>
        <v>0</v>
      </c>
      <c r="AD59" s="57">
        <f t="shared" si="3"/>
        <v>0</v>
      </c>
      <c r="AE59" s="57">
        <f t="shared" si="3"/>
        <v>0</v>
      </c>
      <c r="AF59" s="57">
        <f t="shared" si="3"/>
        <v>1</v>
      </c>
      <c r="AG59" s="57">
        <f t="shared" si="3"/>
        <v>0</v>
      </c>
      <c r="AH59" s="57">
        <f t="shared" si="3"/>
        <v>0</v>
      </c>
      <c r="AI59" s="57">
        <f t="shared" si="3"/>
        <v>0</v>
      </c>
      <c r="AJ59" s="57">
        <f t="shared" si="3"/>
        <v>0</v>
      </c>
      <c r="AK59" s="57">
        <f t="shared" si="3"/>
        <v>0</v>
      </c>
      <c r="AL59" s="58"/>
      <c r="AM59" s="58"/>
      <c r="AN59" s="58"/>
      <c r="AO59" s="58"/>
      <c r="AP59" s="58"/>
      <c r="AQ59" s="58"/>
      <c r="AR59" s="58"/>
      <c r="AS59" s="58"/>
    </row>
    <row r="60" spans="1:45" ht="36.75" customHeight="1">
      <c r="A60" s="47"/>
      <c r="B60" s="47"/>
      <c r="C60" s="47"/>
      <c r="D60" s="47"/>
      <c r="E60" s="47"/>
      <c r="F60" s="47"/>
      <c r="G60" s="47"/>
      <c r="H60" s="47"/>
      <c r="I60" s="249"/>
      <c r="J60" s="249"/>
      <c r="K60" s="249"/>
      <c r="L60" s="47"/>
      <c r="R60" s="59" t="s">
        <v>224</v>
      </c>
      <c r="S60" s="245">
        <v>2</v>
      </c>
      <c r="T60" s="57">
        <f>SUM(T62:T114)</f>
        <v>1</v>
      </c>
      <c r="U60" s="57">
        <f aca="true" t="shared" si="4" ref="U60:AK60">SUM(U62:U114)</f>
        <v>0</v>
      </c>
      <c r="V60" s="57">
        <f t="shared" si="4"/>
        <v>0</v>
      </c>
      <c r="W60" s="57">
        <f t="shared" si="4"/>
        <v>0</v>
      </c>
      <c r="X60" s="57">
        <f t="shared" si="4"/>
        <v>0</v>
      </c>
      <c r="Y60" s="57">
        <f t="shared" si="4"/>
        <v>0</v>
      </c>
      <c r="Z60" s="57">
        <f t="shared" si="4"/>
        <v>0</v>
      </c>
      <c r="AA60" s="57">
        <f t="shared" si="4"/>
        <v>0</v>
      </c>
      <c r="AB60" s="57">
        <f t="shared" si="4"/>
        <v>0</v>
      </c>
      <c r="AC60" s="57">
        <f t="shared" si="4"/>
        <v>0</v>
      </c>
      <c r="AD60" s="57">
        <f t="shared" si="4"/>
        <v>0</v>
      </c>
      <c r="AE60" s="57">
        <f t="shared" si="4"/>
        <v>0</v>
      </c>
      <c r="AF60" s="57">
        <f t="shared" si="4"/>
        <v>1</v>
      </c>
      <c r="AG60" s="57">
        <f t="shared" si="4"/>
        <v>0</v>
      </c>
      <c r="AH60" s="57">
        <f t="shared" si="4"/>
        <v>0</v>
      </c>
      <c r="AI60" s="57">
        <f t="shared" si="4"/>
        <v>0</v>
      </c>
      <c r="AJ60" s="57">
        <f t="shared" si="4"/>
        <v>0</v>
      </c>
      <c r="AK60" s="57">
        <f t="shared" si="4"/>
        <v>0</v>
      </c>
      <c r="AL60" s="58"/>
      <c r="AM60" s="58"/>
      <c r="AN60" s="58"/>
      <c r="AO60" s="58"/>
      <c r="AP60" s="58"/>
      <c r="AQ60" s="58"/>
      <c r="AR60" s="58"/>
      <c r="AS60" s="58"/>
    </row>
    <row r="61" spans="1:45" ht="15">
      <c r="A61" s="47"/>
      <c r="B61" s="47"/>
      <c r="C61" s="47"/>
      <c r="D61" s="47"/>
      <c r="E61" s="47"/>
      <c r="F61" s="47"/>
      <c r="G61" s="47"/>
      <c r="H61" s="47"/>
      <c r="I61" s="249"/>
      <c r="J61" s="249"/>
      <c r="K61" s="249"/>
      <c r="L61" s="47"/>
      <c r="R61" s="59" t="s">
        <v>225</v>
      </c>
      <c r="S61" s="245">
        <v>3</v>
      </c>
      <c r="T61" s="57"/>
      <c r="U61" s="57"/>
      <c r="V61" s="57"/>
      <c r="W61" s="57"/>
      <c r="X61" s="57"/>
      <c r="Y61" s="57"/>
      <c r="Z61" s="57"/>
      <c r="AA61" s="57"/>
      <c r="AB61" s="57"/>
      <c r="AC61" s="57"/>
      <c r="AD61" s="57"/>
      <c r="AE61" s="57" t="s">
        <v>829</v>
      </c>
      <c r="AF61" s="57"/>
      <c r="AG61" s="57"/>
      <c r="AH61" s="57"/>
      <c r="AI61" s="57"/>
      <c r="AJ61" s="57"/>
      <c r="AK61" s="57"/>
      <c r="AL61" s="58"/>
      <c r="AM61" s="58"/>
      <c r="AN61" s="58"/>
      <c r="AO61" s="58"/>
      <c r="AP61" s="58"/>
      <c r="AQ61" s="58"/>
      <c r="AR61" s="58"/>
      <c r="AS61" s="58"/>
    </row>
    <row r="62" spans="1:45" ht="19.5" customHeight="1">
      <c r="A62" s="47"/>
      <c r="B62" s="47"/>
      <c r="C62" s="47"/>
      <c r="D62" s="47"/>
      <c r="E62" s="47"/>
      <c r="F62" s="47"/>
      <c r="G62" s="47"/>
      <c r="H62" s="47"/>
      <c r="I62" s="249"/>
      <c r="J62" s="249"/>
      <c r="K62" s="249"/>
      <c r="L62" s="47"/>
      <c r="R62" s="57" t="s">
        <v>350</v>
      </c>
      <c r="S62" s="245">
        <v>4</v>
      </c>
      <c r="T62" s="60">
        <f>V62+X62+Z62+AB62+AD62+AF62</f>
        <v>0</v>
      </c>
      <c r="U62" s="60">
        <f>W62+Y62+AA62+AC62+AE62+AG62</f>
        <v>0</v>
      </c>
      <c r="V62" s="61">
        <f aca="true" t="shared" si="5" ref="V62:V93">_xlfn.COUNTIFS($D$15:$D$54,R62,$J$15:$J$54,$V$56)</f>
        <v>0</v>
      </c>
      <c r="W62" s="61">
        <f aca="true" t="shared" si="6" ref="W62:W93">_xlfn.COUNTIFS($D$15:$D$54,R62,$J$15:$J$54,$V$56,$K$15:$K$54,$W$57)</f>
        <v>0</v>
      </c>
      <c r="X62" s="61">
        <f aca="true" t="shared" si="7" ref="X62:X93">_xlfn.COUNTIFS($D$15:$D$54,R62,$J$15:$J$54,$X$56)</f>
        <v>0</v>
      </c>
      <c r="Y62" s="61">
        <f aca="true" t="shared" si="8" ref="Y62:Y93">_xlfn.COUNTIFS($D$15:$D$54,R62,$J$15:$J$54,$X$56,$K$15:$K$54,$Y$57)</f>
        <v>0</v>
      </c>
      <c r="Z62" s="61">
        <f aca="true" t="shared" si="9" ref="Z62:Z93">_xlfn.COUNTIFS($D$15:$D$54,R62,$J$15:$J$54,$Z$56)</f>
        <v>0</v>
      </c>
      <c r="AA62" s="61">
        <f aca="true" t="shared" si="10" ref="AA62:AA93">_xlfn.COUNTIFS($D$15:$D$54,R62,$J$15:$J$54,$Z$56,$K$15:$K$54,$AA$57)</f>
        <v>0</v>
      </c>
      <c r="AB62" s="61">
        <f aca="true" t="shared" si="11" ref="AB62:AB93">_xlfn.COUNTIFS($D$15:$D$54,R62,$J$15:$J$54,$AB$56)</f>
        <v>0</v>
      </c>
      <c r="AC62" s="61">
        <f aca="true" t="shared" si="12" ref="AC62:AC93">_xlfn.COUNTIFS($D$15:$D$54,R62,$J$15:$J$54,$AB$56,$K$15:$K$54,$AC$57)</f>
        <v>0</v>
      </c>
      <c r="AD62" s="61">
        <f aca="true" t="shared" si="13" ref="AD62:AD93">_xlfn.COUNTIFS($D$15:$D$54,R62,$J$15:$J$54,$AD$56)</f>
        <v>0</v>
      </c>
      <c r="AE62" s="61">
        <f aca="true" t="shared" si="14" ref="AE62:AE93">_xlfn.COUNTIFS($D$15:$D$54,R62,$J$15:$J$54,$AD$56,$K$15:$K$54,$AE$57)</f>
        <v>0</v>
      </c>
      <c r="AF62" s="61">
        <f aca="true" t="shared" si="15" ref="AF62:AF93">_xlfn.COUNTIFS($D$15:$D$54,R62,$J$15:$J$54,$AF$56)</f>
        <v>0</v>
      </c>
      <c r="AG62" s="61">
        <f aca="true" t="shared" si="16" ref="AG62:AG93">_xlfn.COUNTIFS($D$15:$D$54,R62,$J$15:$J$54,$AF$56,$K$15:$K$54,$AG$57)</f>
        <v>0</v>
      </c>
      <c r="AH62" s="62">
        <f aca="true" t="shared" si="17" ref="AH62:AH93">_xlfn.COUNTIFS($D$15:$D$54,R62,$H$15:$H$54,$AH$56)</f>
        <v>0</v>
      </c>
      <c r="AI62" s="63">
        <f aca="true" t="shared" si="18" ref="AI62:AI93">_xlfn.COUNTIFS($D$15:$D$54,R62,$H$15:$H$54,$AH$56,$K$15:$K$54,$AI$57)</f>
        <v>0</v>
      </c>
      <c r="AJ62" s="62">
        <f aca="true" t="shared" si="19" ref="AJ62:AJ93">_xlfn.COUNTIFS($D$15:$D$54,R62,$H$15:$H$54,$AJ$56)</f>
        <v>0</v>
      </c>
      <c r="AK62" s="64">
        <f aca="true" t="shared" si="20" ref="AK62:AK93">_xlfn.COUNTIFS($D$15:$D$54,R62,$H$15:$H$54,$AJ$56,$K$15:$K$54,$AK$57)</f>
        <v>0</v>
      </c>
      <c r="AL62" s="53"/>
      <c r="AM62" s="53"/>
      <c r="AN62" s="53"/>
      <c r="AO62" s="53"/>
      <c r="AP62" s="53"/>
      <c r="AQ62" s="53"/>
      <c r="AR62" s="53"/>
      <c r="AS62" s="53"/>
    </row>
    <row r="63" spans="1:45" ht="19.5" customHeight="1">
      <c r="A63" s="47"/>
      <c r="B63" s="47"/>
      <c r="C63" s="47"/>
      <c r="D63" s="47"/>
      <c r="E63" s="47"/>
      <c r="F63" s="47"/>
      <c r="G63" s="47"/>
      <c r="H63" s="47"/>
      <c r="I63" s="249"/>
      <c r="J63" s="249"/>
      <c r="K63" s="249"/>
      <c r="L63" s="47"/>
      <c r="R63" s="57" t="s">
        <v>351</v>
      </c>
      <c r="S63" s="245">
        <v>5</v>
      </c>
      <c r="T63" s="60">
        <f aca="true" t="shared" si="21" ref="T63:U129">V63+X63+Z63+AB63+AD63+AF63</f>
        <v>0</v>
      </c>
      <c r="U63" s="60">
        <f t="shared" si="21"/>
        <v>0</v>
      </c>
      <c r="V63" s="61">
        <f t="shared" si="5"/>
        <v>0</v>
      </c>
      <c r="W63" s="61">
        <f t="shared" si="6"/>
        <v>0</v>
      </c>
      <c r="X63" s="61">
        <f t="shared" si="7"/>
        <v>0</v>
      </c>
      <c r="Y63" s="61">
        <f t="shared" si="8"/>
        <v>0</v>
      </c>
      <c r="Z63" s="61">
        <f t="shared" si="9"/>
        <v>0</v>
      </c>
      <c r="AA63" s="61">
        <f t="shared" si="10"/>
        <v>0</v>
      </c>
      <c r="AB63" s="61">
        <f t="shared" si="11"/>
        <v>0</v>
      </c>
      <c r="AC63" s="61">
        <f t="shared" si="12"/>
        <v>0</v>
      </c>
      <c r="AD63" s="61">
        <f t="shared" si="13"/>
        <v>0</v>
      </c>
      <c r="AE63" s="61">
        <f t="shared" si="14"/>
        <v>0</v>
      </c>
      <c r="AF63" s="61">
        <f t="shared" si="15"/>
        <v>0</v>
      </c>
      <c r="AG63" s="61">
        <f t="shared" si="16"/>
        <v>0</v>
      </c>
      <c r="AH63" s="62">
        <f t="shared" si="17"/>
        <v>0</v>
      </c>
      <c r="AI63" s="63">
        <f t="shared" si="18"/>
        <v>0</v>
      </c>
      <c r="AJ63" s="62">
        <f t="shared" si="19"/>
        <v>0</v>
      </c>
      <c r="AK63" s="64">
        <f t="shared" si="20"/>
        <v>0</v>
      </c>
      <c r="AL63" s="53"/>
      <c r="AM63" s="53"/>
      <c r="AN63" s="53"/>
      <c r="AO63" s="53"/>
      <c r="AP63" s="53"/>
      <c r="AQ63" s="53"/>
      <c r="AR63" s="53"/>
      <c r="AS63" s="53"/>
    </row>
    <row r="64" spans="1:45" ht="19.5" customHeight="1">
      <c r="A64" s="47"/>
      <c r="B64" s="47"/>
      <c r="C64" s="47"/>
      <c r="D64" s="47"/>
      <c r="E64" s="47"/>
      <c r="F64" s="47"/>
      <c r="G64" s="47"/>
      <c r="H64" s="47"/>
      <c r="I64" s="249"/>
      <c r="J64" s="249"/>
      <c r="K64" s="249"/>
      <c r="L64" s="47"/>
      <c r="R64" s="57" t="s">
        <v>352</v>
      </c>
      <c r="S64" s="245">
        <v>6</v>
      </c>
      <c r="T64" s="60">
        <f t="shared" si="21"/>
        <v>0</v>
      </c>
      <c r="U64" s="60">
        <f t="shared" si="21"/>
        <v>0</v>
      </c>
      <c r="V64" s="61">
        <f t="shared" si="5"/>
        <v>0</v>
      </c>
      <c r="W64" s="61">
        <f t="shared" si="6"/>
        <v>0</v>
      </c>
      <c r="X64" s="61">
        <f t="shared" si="7"/>
        <v>0</v>
      </c>
      <c r="Y64" s="61">
        <f t="shared" si="8"/>
        <v>0</v>
      </c>
      <c r="Z64" s="61">
        <f t="shared" si="9"/>
        <v>0</v>
      </c>
      <c r="AA64" s="61">
        <f t="shared" si="10"/>
        <v>0</v>
      </c>
      <c r="AB64" s="61">
        <f t="shared" si="11"/>
        <v>0</v>
      </c>
      <c r="AC64" s="61">
        <f t="shared" si="12"/>
        <v>0</v>
      </c>
      <c r="AD64" s="61">
        <f t="shared" si="13"/>
        <v>0</v>
      </c>
      <c r="AE64" s="61">
        <f t="shared" si="14"/>
        <v>0</v>
      </c>
      <c r="AF64" s="61">
        <f t="shared" si="15"/>
        <v>0</v>
      </c>
      <c r="AG64" s="61">
        <f t="shared" si="16"/>
        <v>0</v>
      </c>
      <c r="AH64" s="62">
        <f t="shared" si="17"/>
        <v>0</v>
      </c>
      <c r="AI64" s="63">
        <f t="shared" si="18"/>
        <v>0</v>
      </c>
      <c r="AJ64" s="62">
        <f t="shared" si="19"/>
        <v>0</v>
      </c>
      <c r="AK64" s="64">
        <f t="shared" si="20"/>
        <v>0</v>
      </c>
      <c r="AL64" s="53"/>
      <c r="AM64" s="53"/>
      <c r="AN64" s="53"/>
      <c r="AO64" s="53"/>
      <c r="AP64" s="53"/>
      <c r="AQ64" s="53"/>
      <c r="AR64" s="53"/>
      <c r="AS64" s="53"/>
    </row>
    <row r="65" spans="1:45" ht="19.5" customHeight="1">
      <c r="A65" s="47"/>
      <c r="B65" s="47"/>
      <c r="C65" s="47"/>
      <c r="D65" s="47"/>
      <c r="E65" s="47"/>
      <c r="F65" s="47"/>
      <c r="G65" s="47"/>
      <c r="H65" s="47"/>
      <c r="I65" s="249"/>
      <c r="J65" s="249"/>
      <c r="K65" s="249"/>
      <c r="L65" s="47"/>
      <c r="R65" s="57" t="s">
        <v>353</v>
      </c>
      <c r="S65" s="245">
        <v>7</v>
      </c>
      <c r="T65" s="60">
        <f t="shared" si="21"/>
        <v>0</v>
      </c>
      <c r="U65" s="60">
        <f t="shared" si="21"/>
        <v>0</v>
      </c>
      <c r="V65" s="61">
        <f t="shared" si="5"/>
        <v>0</v>
      </c>
      <c r="W65" s="61">
        <f t="shared" si="6"/>
        <v>0</v>
      </c>
      <c r="X65" s="61">
        <f t="shared" si="7"/>
        <v>0</v>
      </c>
      <c r="Y65" s="61">
        <f t="shared" si="8"/>
        <v>0</v>
      </c>
      <c r="Z65" s="61">
        <f t="shared" si="9"/>
        <v>0</v>
      </c>
      <c r="AA65" s="61">
        <f t="shared" si="10"/>
        <v>0</v>
      </c>
      <c r="AB65" s="61">
        <f t="shared" si="11"/>
        <v>0</v>
      </c>
      <c r="AC65" s="61">
        <f t="shared" si="12"/>
        <v>0</v>
      </c>
      <c r="AD65" s="61">
        <f t="shared" si="13"/>
        <v>0</v>
      </c>
      <c r="AE65" s="61">
        <f t="shared" si="14"/>
        <v>0</v>
      </c>
      <c r="AF65" s="61">
        <f t="shared" si="15"/>
        <v>0</v>
      </c>
      <c r="AG65" s="61">
        <f t="shared" si="16"/>
        <v>0</v>
      </c>
      <c r="AH65" s="62">
        <f t="shared" si="17"/>
        <v>0</v>
      </c>
      <c r="AI65" s="63">
        <f t="shared" si="18"/>
        <v>0</v>
      </c>
      <c r="AJ65" s="62">
        <f t="shared" si="19"/>
        <v>0</v>
      </c>
      <c r="AK65" s="64">
        <f t="shared" si="20"/>
        <v>0</v>
      </c>
      <c r="AL65" s="53"/>
      <c r="AM65" s="53"/>
      <c r="AN65" s="53"/>
      <c r="AO65" s="53"/>
      <c r="AP65" s="53"/>
      <c r="AQ65" s="53"/>
      <c r="AR65" s="53"/>
      <c r="AS65" s="53"/>
    </row>
    <row r="66" spans="1:45" ht="19.5" customHeight="1">
      <c r="A66" s="47"/>
      <c r="B66" s="47"/>
      <c r="C66" s="47"/>
      <c r="D66" s="47"/>
      <c r="E66" s="47"/>
      <c r="F66" s="47"/>
      <c r="G66" s="47"/>
      <c r="H66" s="47"/>
      <c r="I66" s="249"/>
      <c r="J66" s="249"/>
      <c r="K66" s="249"/>
      <c r="L66" s="47"/>
      <c r="R66" s="57" t="s">
        <v>354</v>
      </c>
      <c r="S66" s="245">
        <v>8</v>
      </c>
      <c r="T66" s="60">
        <f t="shared" si="21"/>
        <v>0</v>
      </c>
      <c r="U66" s="60">
        <f t="shared" si="21"/>
        <v>0</v>
      </c>
      <c r="V66" s="61">
        <f t="shared" si="5"/>
        <v>0</v>
      </c>
      <c r="W66" s="61">
        <f t="shared" si="6"/>
        <v>0</v>
      </c>
      <c r="X66" s="61">
        <f t="shared" si="7"/>
        <v>0</v>
      </c>
      <c r="Y66" s="61">
        <f t="shared" si="8"/>
        <v>0</v>
      </c>
      <c r="Z66" s="61">
        <f t="shared" si="9"/>
        <v>0</v>
      </c>
      <c r="AA66" s="61">
        <f t="shared" si="10"/>
        <v>0</v>
      </c>
      <c r="AB66" s="61">
        <f t="shared" si="11"/>
        <v>0</v>
      </c>
      <c r="AC66" s="61">
        <f t="shared" si="12"/>
        <v>0</v>
      </c>
      <c r="AD66" s="61">
        <f t="shared" si="13"/>
        <v>0</v>
      </c>
      <c r="AE66" s="61">
        <f t="shared" si="14"/>
        <v>0</v>
      </c>
      <c r="AF66" s="61">
        <f t="shared" si="15"/>
        <v>0</v>
      </c>
      <c r="AG66" s="61">
        <f t="shared" si="16"/>
        <v>0</v>
      </c>
      <c r="AH66" s="62">
        <f t="shared" si="17"/>
        <v>0</v>
      </c>
      <c r="AI66" s="63">
        <f t="shared" si="18"/>
        <v>0</v>
      </c>
      <c r="AJ66" s="62">
        <f t="shared" si="19"/>
        <v>0</v>
      </c>
      <c r="AK66" s="64">
        <f t="shared" si="20"/>
        <v>0</v>
      </c>
      <c r="AL66" s="53"/>
      <c r="AM66" s="53"/>
      <c r="AN66" s="53"/>
      <c r="AO66" s="53"/>
      <c r="AP66" s="53"/>
      <c r="AQ66" s="53"/>
      <c r="AR66" s="53"/>
      <c r="AS66" s="53"/>
    </row>
    <row r="67" spans="1:45" ht="19.5" customHeight="1">
      <c r="A67" s="47"/>
      <c r="B67" s="47"/>
      <c r="C67" s="47"/>
      <c r="D67" s="47"/>
      <c r="E67" s="47"/>
      <c r="F67" s="47"/>
      <c r="G67" s="47"/>
      <c r="H67" s="47"/>
      <c r="I67" s="249"/>
      <c r="J67" s="249"/>
      <c r="K67" s="249"/>
      <c r="L67" s="47"/>
      <c r="R67" s="57" t="s">
        <v>355</v>
      </c>
      <c r="S67" s="245">
        <v>9</v>
      </c>
      <c r="T67" s="60">
        <f t="shared" si="21"/>
        <v>0</v>
      </c>
      <c r="U67" s="60">
        <f t="shared" si="21"/>
        <v>0</v>
      </c>
      <c r="V67" s="61">
        <f t="shared" si="5"/>
        <v>0</v>
      </c>
      <c r="W67" s="61">
        <f t="shared" si="6"/>
        <v>0</v>
      </c>
      <c r="X67" s="61">
        <f t="shared" si="7"/>
        <v>0</v>
      </c>
      <c r="Y67" s="61">
        <f t="shared" si="8"/>
        <v>0</v>
      </c>
      <c r="Z67" s="61">
        <f t="shared" si="9"/>
        <v>0</v>
      </c>
      <c r="AA67" s="61">
        <f t="shared" si="10"/>
        <v>0</v>
      </c>
      <c r="AB67" s="61">
        <f t="shared" si="11"/>
        <v>0</v>
      </c>
      <c r="AC67" s="61">
        <f t="shared" si="12"/>
        <v>0</v>
      </c>
      <c r="AD67" s="61">
        <f t="shared" si="13"/>
        <v>0</v>
      </c>
      <c r="AE67" s="61">
        <f t="shared" si="14"/>
        <v>0</v>
      </c>
      <c r="AF67" s="61">
        <f t="shared" si="15"/>
        <v>0</v>
      </c>
      <c r="AG67" s="61">
        <f t="shared" si="16"/>
        <v>0</v>
      </c>
      <c r="AH67" s="62">
        <f t="shared" si="17"/>
        <v>0</v>
      </c>
      <c r="AI67" s="63">
        <f t="shared" si="18"/>
        <v>0</v>
      </c>
      <c r="AJ67" s="62">
        <f t="shared" si="19"/>
        <v>0</v>
      </c>
      <c r="AK67" s="64">
        <f t="shared" si="20"/>
        <v>0</v>
      </c>
      <c r="AL67" s="53"/>
      <c r="AM67" s="53"/>
      <c r="AN67" s="53"/>
      <c r="AO67" s="53"/>
      <c r="AP67" s="53"/>
      <c r="AQ67" s="53"/>
      <c r="AR67" s="53"/>
      <c r="AS67" s="53"/>
    </row>
    <row r="68" spans="1:45" ht="19.5" customHeight="1">
      <c r="A68" s="47"/>
      <c r="B68" s="47"/>
      <c r="C68" s="47"/>
      <c r="D68" s="47"/>
      <c r="E68" s="47"/>
      <c r="F68" s="47"/>
      <c r="G68" s="47"/>
      <c r="H68" s="47"/>
      <c r="I68" s="249"/>
      <c r="J68" s="249"/>
      <c r="K68" s="249"/>
      <c r="L68" s="47"/>
      <c r="R68" s="57" t="s">
        <v>356</v>
      </c>
      <c r="S68" s="245">
        <v>10</v>
      </c>
      <c r="T68" s="60">
        <f t="shared" si="21"/>
        <v>0</v>
      </c>
      <c r="U68" s="60">
        <f t="shared" si="21"/>
        <v>0</v>
      </c>
      <c r="V68" s="61">
        <f t="shared" si="5"/>
        <v>0</v>
      </c>
      <c r="W68" s="61">
        <f t="shared" si="6"/>
        <v>0</v>
      </c>
      <c r="X68" s="61">
        <f t="shared" si="7"/>
        <v>0</v>
      </c>
      <c r="Y68" s="61">
        <f t="shared" si="8"/>
        <v>0</v>
      </c>
      <c r="Z68" s="61">
        <f t="shared" si="9"/>
        <v>0</v>
      </c>
      <c r="AA68" s="61">
        <f t="shared" si="10"/>
        <v>0</v>
      </c>
      <c r="AB68" s="61">
        <f t="shared" si="11"/>
        <v>0</v>
      </c>
      <c r="AC68" s="61">
        <f t="shared" si="12"/>
        <v>0</v>
      </c>
      <c r="AD68" s="61">
        <f t="shared" si="13"/>
        <v>0</v>
      </c>
      <c r="AE68" s="61">
        <f t="shared" si="14"/>
        <v>0</v>
      </c>
      <c r="AF68" s="61">
        <f t="shared" si="15"/>
        <v>0</v>
      </c>
      <c r="AG68" s="61">
        <f t="shared" si="16"/>
        <v>0</v>
      </c>
      <c r="AH68" s="62">
        <f t="shared" si="17"/>
        <v>0</v>
      </c>
      <c r="AI68" s="63">
        <f t="shared" si="18"/>
        <v>0</v>
      </c>
      <c r="AJ68" s="62">
        <f t="shared" si="19"/>
        <v>0</v>
      </c>
      <c r="AK68" s="64">
        <f t="shared" si="20"/>
        <v>0</v>
      </c>
      <c r="AL68" s="53"/>
      <c r="AM68" s="53"/>
      <c r="AN68" s="53"/>
      <c r="AO68" s="53"/>
      <c r="AP68" s="53"/>
      <c r="AQ68" s="53"/>
      <c r="AR68" s="53"/>
      <c r="AS68" s="53"/>
    </row>
    <row r="69" spans="1:45" ht="19.5" customHeight="1">
      <c r="A69" s="47"/>
      <c r="B69" s="47"/>
      <c r="C69" s="47"/>
      <c r="D69" s="47"/>
      <c r="E69" s="47"/>
      <c r="F69" s="47"/>
      <c r="G69" s="47"/>
      <c r="H69" s="47"/>
      <c r="I69" s="249"/>
      <c r="J69" s="249"/>
      <c r="K69" s="249"/>
      <c r="L69" s="47"/>
      <c r="R69" s="57" t="s">
        <v>357</v>
      </c>
      <c r="S69" s="245">
        <v>11</v>
      </c>
      <c r="T69" s="60">
        <f t="shared" si="21"/>
        <v>0</v>
      </c>
      <c r="U69" s="60">
        <f t="shared" si="21"/>
        <v>0</v>
      </c>
      <c r="V69" s="61">
        <f t="shared" si="5"/>
        <v>0</v>
      </c>
      <c r="W69" s="61">
        <f t="shared" si="6"/>
        <v>0</v>
      </c>
      <c r="X69" s="61">
        <f t="shared" si="7"/>
        <v>0</v>
      </c>
      <c r="Y69" s="61">
        <f t="shared" si="8"/>
        <v>0</v>
      </c>
      <c r="Z69" s="61">
        <f t="shared" si="9"/>
        <v>0</v>
      </c>
      <c r="AA69" s="61">
        <f t="shared" si="10"/>
        <v>0</v>
      </c>
      <c r="AB69" s="61">
        <f t="shared" si="11"/>
        <v>0</v>
      </c>
      <c r="AC69" s="61">
        <f t="shared" si="12"/>
        <v>0</v>
      </c>
      <c r="AD69" s="61">
        <f t="shared" si="13"/>
        <v>0</v>
      </c>
      <c r="AE69" s="61">
        <f t="shared" si="14"/>
        <v>0</v>
      </c>
      <c r="AF69" s="61">
        <f t="shared" si="15"/>
        <v>0</v>
      </c>
      <c r="AG69" s="61">
        <f t="shared" si="16"/>
        <v>0</v>
      </c>
      <c r="AH69" s="62">
        <f t="shared" si="17"/>
        <v>0</v>
      </c>
      <c r="AI69" s="63">
        <f t="shared" si="18"/>
        <v>0</v>
      </c>
      <c r="AJ69" s="62">
        <f t="shared" si="19"/>
        <v>0</v>
      </c>
      <c r="AK69" s="64">
        <f t="shared" si="20"/>
        <v>0</v>
      </c>
      <c r="AL69" s="53"/>
      <c r="AM69" s="53"/>
      <c r="AN69" s="53"/>
      <c r="AO69" s="53"/>
      <c r="AP69" s="53"/>
      <c r="AQ69" s="53"/>
      <c r="AR69" s="53"/>
      <c r="AS69" s="53"/>
    </row>
    <row r="70" spans="1:45" ht="19.5" customHeight="1">
      <c r="A70" s="47"/>
      <c r="B70" s="47"/>
      <c r="C70" s="47"/>
      <c r="D70" s="47"/>
      <c r="E70" s="47"/>
      <c r="F70" s="47"/>
      <c r="G70" s="47"/>
      <c r="H70" s="47"/>
      <c r="I70" s="249"/>
      <c r="J70" s="249"/>
      <c r="K70" s="249"/>
      <c r="L70" s="47"/>
      <c r="R70" s="57" t="s">
        <v>358</v>
      </c>
      <c r="S70" s="245">
        <v>12</v>
      </c>
      <c r="T70" s="60">
        <f t="shared" si="21"/>
        <v>0</v>
      </c>
      <c r="U70" s="60">
        <f t="shared" si="21"/>
        <v>0</v>
      </c>
      <c r="V70" s="61">
        <f t="shared" si="5"/>
        <v>0</v>
      </c>
      <c r="W70" s="61">
        <f t="shared" si="6"/>
        <v>0</v>
      </c>
      <c r="X70" s="61">
        <f t="shared" si="7"/>
        <v>0</v>
      </c>
      <c r="Y70" s="61">
        <f t="shared" si="8"/>
        <v>0</v>
      </c>
      <c r="Z70" s="61">
        <f t="shared" si="9"/>
        <v>0</v>
      </c>
      <c r="AA70" s="61">
        <f t="shared" si="10"/>
        <v>0</v>
      </c>
      <c r="AB70" s="61">
        <f t="shared" si="11"/>
        <v>0</v>
      </c>
      <c r="AC70" s="61">
        <f t="shared" si="12"/>
        <v>0</v>
      </c>
      <c r="AD70" s="61">
        <f t="shared" si="13"/>
        <v>0</v>
      </c>
      <c r="AE70" s="61">
        <f t="shared" si="14"/>
        <v>0</v>
      </c>
      <c r="AF70" s="61">
        <f t="shared" si="15"/>
        <v>0</v>
      </c>
      <c r="AG70" s="61">
        <f t="shared" si="16"/>
        <v>0</v>
      </c>
      <c r="AH70" s="62">
        <f t="shared" si="17"/>
        <v>0</v>
      </c>
      <c r="AI70" s="63">
        <f t="shared" si="18"/>
        <v>0</v>
      </c>
      <c r="AJ70" s="62">
        <f t="shared" si="19"/>
        <v>0</v>
      </c>
      <c r="AK70" s="64">
        <f t="shared" si="20"/>
        <v>0</v>
      </c>
      <c r="AL70" s="53"/>
      <c r="AM70" s="53"/>
      <c r="AN70" s="53"/>
      <c r="AO70" s="53"/>
      <c r="AP70" s="53"/>
      <c r="AQ70" s="53"/>
      <c r="AR70" s="53"/>
      <c r="AS70" s="53"/>
    </row>
    <row r="71" spans="1:45" ht="19.5" customHeight="1">
      <c r="A71" s="47"/>
      <c r="B71" s="47"/>
      <c r="C71" s="47"/>
      <c r="D71" s="47"/>
      <c r="E71" s="47"/>
      <c r="F71" s="47"/>
      <c r="G71" s="47"/>
      <c r="H71" s="47"/>
      <c r="I71" s="249"/>
      <c r="J71" s="249"/>
      <c r="K71" s="249"/>
      <c r="L71" s="47"/>
      <c r="R71" s="57" t="s">
        <v>359</v>
      </c>
      <c r="S71" s="245">
        <v>13</v>
      </c>
      <c r="T71" s="60">
        <f t="shared" si="21"/>
        <v>0</v>
      </c>
      <c r="U71" s="60">
        <f t="shared" si="21"/>
        <v>0</v>
      </c>
      <c r="V71" s="61">
        <f t="shared" si="5"/>
        <v>0</v>
      </c>
      <c r="W71" s="61">
        <f t="shared" si="6"/>
        <v>0</v>
      </c>
      <c r="X71" s="61">
        <f t="shared" si="7"/>
        <v>0</v>
      </c>
      <c r="Y71" s="61">
        <f t="shared" si="8"/>
        <v>0</v>
      </c>
      <c r="Z71" s="61">
        <f t="shared" si="9"/>
        <v>0</v>
      </c>
      <c r="AA71" s="61">
        <f t="shared" si="10"/>
        <v>0</v>
      </c>
      <c r="AB71" s="61">
        <f t="shared" si="11"/>
        <v>0</v>
      </c>
      <c r="AC71" s="61">
        <f t="shared" si="12"/>
        <v>0</v>
      </c>
      <c r="AD71" s="61">
        <f t="shared" si="13"/>
        <v>0</v>
      </c>
      <c r="AE71" s="61">
        <f t="shared" si="14"/>
        <v>0</v>
      </c>
      <c r="AF71" s="61">
        <f t="shared" si="15"/>
        <v>0</v>
      </c>
      <c r="AG71" s="61">
        <f t="shared" si="16"/>
        <v>0</v>
      </c>
      <c r="AH71" s="62">
        <f t="shared" si="17"/>
        <v>0</v>
      </c>
      <c r="AI71" s="63">
        <f t="shared" si="18"/>
        <v>0</v>
      </c>
      <c r="AJ71" s="62">
        <f t="shared" si="19"/>
        <v>0</v>
      </c>
      <c r="AK71" s="64">
        <f t="shared" si="20"/>
        <v>0</v>
      </c>
      <c r="AL71" s="53"/>
      <c r="AM71" s="53"/>
      <c r="AN71" s="53"/>
      <c r="AO71" s="53"/>
      <c r="AP71" s="53"/>
      <c r="AQ71" s="53"/>
      <c r="AR71" s="53"/>
      <c r="AS71" s="53"/>
    </row>
    <row r="72" spans="1:45" ht="19.5" customHeight="1">
      <c r="A72" s="47"/>
      <c r="B72" s="47"/>
      <c r="C72" s="47"/>
      <c r="D72" s="47"/>
      <c r="E72" s="47"/>
      <c r="F72" s="47"/>
      <c r="G72" s="47"/>
      <c r="H72" s="47"/>
      <c r="I72" s="249"/>
      <c r="J72" s="249"/>
      <c r="K72" s="249"/>
      <c r="L72" s="47"/>
      <c r="R72" s="57" t="s">
        <v>360</v>
      </c>
      <c r="S72" s="245">
        <v>14</v>
      </c>
      <c r="T72" s="60">
        <f t="shared" si="21"/>
        <v>0</v>
      </c>
      <c r="U72" s="60">
        <f t="shared" si="21"/>
        <v>0</v>
      </c>
      <c r="V72" s="61">
        <f t="shared" si="5"/>
        <v>0</v>
      </c>
      <c r="W72" s="61">
        <f t="shared" si="6"/>
        <v>0</v>
      </c>
      <c r="X72" s="61">
        <f t="shared" si="7"/>
        <v>0</v>
      </c>
      <c r="Y72" s="61">
        <f t="shared" si="8"/>
        <v>0</v>
      </c>
      <c r="Z72" s="61">
        <f t="shared" si="9"/>
        <v>0</v>
      </c>
      <c r="AA72" s="61">
        <f t="shared" si="10"/>
        <v>0</v>
      </c>
      <c r="AB72" s="61">
        <f t="shared" si="11"/>
        <v>0</v>
      </c>
      <c r="AC72" s="61">
        <f t="shared" si="12"/>
        <v>0</v>
      </c>
      <c r="AD72" s="61">
        <f t="shared" si="13"/>
        <v>0</v>
      </c>
      <c r="AE72" s="61">
        <f t="shared" si="14"/>
        <v>0</v>
      </c>
      <c r="AF72" s="61">
        <f t="shared" si="15"/>
        <v>0</v>
      </c>
      <c r="AG72" s="61">
        <f t="shared" si="16"/>
        <v>0</v>
      </c>
      <c r="AH72" s="62">
        <f t="shared" si="17"/>
        <v>0</v>
      </c>
      <c r="AI72" s="63">
        <f t="shared" si="18"/>
        <v>0</v>
      </c>
      <c r="AJ72" s="62">
        <f t="shared" si="19"/>
        <v>0</v>
      </c>
      <c r="AK72" s="64">
        <f t="shared" si="20"/>
        <v>0</v>
      </c>
      <c r="AL72" s="53"/>
      <c r="AM72" s="53"/>
      <c r="AN72" s="53"/>
      <c r="AO72" s="53"/>
      <c r="AP72" s="53"/>
      <c r="AQ72" s="53"/>
      <c r="AR72" s="53"/>
      <c r="AS72" s="53"/>
    </row>
    <row r="73" spans="1:45" ht="19.5" customHeight="1">
      <c r="A73" s="47"/>
      <c r="B73" s="47"/>
      <c r="C73" s="47"/>
      <c r="D73" s="47"/>
      <c r="E73" s="47"/>
      <c r="F73" s="47"/>
      <c r="G73" s="47"/>
      <c r="H73" s="47"/>
      <c r="I73" s="249"/>
      <c r="J73" s="249"/>
      <c r="K73" s="249"/>
      <c r="L73" s="47"/>
      <c r="R73" s="57" t="s">
        <v>361</v>
      </c>
      <c r="S73" s="245">
        <v>15</v>
      </c>
      <c r="T73" s="60">
        <f t="shared" si="21"/>
        <v>0</v>
      </c>
      <c r="U73" s="60">
        <f t="shared" si="21"/>
        <v>0</v>
      </c>
      <c r="V73" s="61">
        <f t="shared" si="5"/>
        <v>0</v>
      </c>
      <c r="W73" s="61">
        <f t="shared" si="6"/>
        <v>0</v>
      </c>
      <c r="X73" s="61">
        <f t="shared" si="7"/>
        <v>0</v>
      </c>
      <c r="Y73" s="61">
        <f t="shared" si="8"/>
        <v>0</v>
      </c>
      <c r="Z73" s="61">
        <f t="shared" si="9"/>
        <v>0</v>
      </c>
      <c r="AA73" s="61">
        <f t="shared" si="10"/>
        <v>0</v>
      </c>
      <c r="AB73" s="61">
        <f t="shared" si="11"/>
        <v>0</v>
      </c>
      <c r="AC73" s="61">
        <f t="shared" si="12"/>
        <v>0</v>
      </c>
      <c r="AD73" s="61">
        <f t="shared" si="13"/>
        <v>0</v>
      </c>
      <c r="AE73" s="61">
        <f t="shared" si="14"/>
        <v>0</v>
      </c>
      <c r="AF73" s="61">
        <f t="shared" si="15"/>
        <v>0</v>
      </c>
      <c r="AG73" s="61">
        <f t="shared" si="16"/>
        <v>0</v>
      </c>
      <c r="AH73" s="62">
        <f t="shared" si="17"/>
        <v>0</v>
      </c>
      <c r="AI73" s="63">
        <f t="shared" si="18"/>
        <v>0</v>
      </c>
      <c r="AJ73" s="62">
        <f t="shared" si="19"/>
        <v>0</v>
      </c>
      <c r="AK73" s="64">
        <f t="shared" si="20"/>
        <v>0</v>
      </c>
      <c r="AL73" s="53"/>
      <c r="AM73" s="53"/>
      <c r="AN73" s="53"/>
      <c r="AO73" s="53"/>
      <c r="AP73" s="53"/>
      <c r="AQ73" s="53"/>
      <c r="AR73" s="53"/>
      <c r="AS73" s="53"/>
    </row>
    <row r="74" spans="1:45" ht="19.5" customHeight="1">
      <c r="A74" s="47"/>
      <c r="B74" s="47"/>
      <c r="C74" s="47"/>
      <c r="D74" s="47"/>
      <c r="E74" s="47"/>
      <c r="F74" s="47"/>
      <c r="G74" s="47"/>
      <c r="H74" s="47"/>
      <c r="I74" s="249"/>
      <c r="J74" s="249"/>
      <c r="K74" s="249"/>
      <c r="L74" s="47"/>
      <c r="R74" s="57" t="s">
        <v>362</v>
      </c>
      <c r="S74" s="245">
        <v>16</v>
      </c>
      <c r="T74" s="60">
        <f t="shared" si="21"/>
        <v>0</v>
      </c>
      <c r="U74" s="60">
        <f t="shared" si="21"/>
        <v>0</v>
      </c>
      <c r="V74" s="61">
        <f t="shared" si="5"/>
        <v>0</v>
      </c>
      <c r="W74" s="61">
        <f t="shared" si="6"/>
        <v>0</v>
      </c>
      <c r="X74" s="61">
        <f t="shared" si="7"/>
        <v>0</v>
      </c>
      <c r="Y74" s="61">
        <f t="shared" si="8"/>
        <v>0</v>
      </c>
      <c r="Z74" s="61">
        <f t="shared" si="9"/>
        <v>0</v>
      </c>
      <c r="AA74" s="61">
        <f t="shared" si="10"/>
        <v>0</v>
      </c>
      <c r="AB74" s="61">
        <f t="shared" si="11"/>
        <v>0</v>
      </c>
      <c r="AC74" s="61">
        <f t="shared" si="12"/>
        <v>0</v>
      </c>
      <c r="AD74" s="61">
        <f t="shared" si="13"/>
        <v>0</v>
      </c>
      <c r="AE74" s="61">
        <f t="shared" si="14"/>
        <v>0</v>
      </c>
      <c r="AF74" s="61">
        <f t="shared" si="15"/>
        <v>0</v>
      </c>
      <c r="AG74" s="61">
        <f t="shared" si="16"/>
        <v>0</v>
      </c>
      <c r="AH74" s="62">
        <f t="shared" si="17"/>
        <v>0</v>
      </c>
      <c r="AI74" s="63">
        <f t="shared" si="18"/>
        <v>0</v>
      </c>
      <c r="AJ74" s="62">
        <f t="shared" si="19"/>
        <v>0</v>
      </c>
      <c r="AK74" s="64">
        <f t="shared" si="20"/>
        <v>0</v>
      </c>
      <c r="AL74" s="53"/>
      <c r="AM74" s="53"/>
      <c r="AN74" s="53"/>
      <c r="AO74" s="53"/>
      <c r="AP74" s="53"/>
      <c r="AQ74" s="53"/>
      <c r="AR74" s="53"/>
      <c r="AS74" s="53"/>
    </row>
    <row r="75" spans="1:45" ht="19.5" customHeight="1">
      <c r="A75" s="47"/>
      <c r="B75" s="47"/>
      <c r="C75" s="47"/>
      <c r="D75" s="47"/>
      <c r="E75" s="47"/>
      <c r="F75" s="47"/>
      <c r="G75" s="47"/>
      <c r="H75" s="47"/>
      <c r="I75" s="249"/>
      <c r="J75" s="249"/>
      <c r="K75" s="249"/>
      <c r="L75" s="47"/>
      <c r="R75" s="57" t="s">
        <v>363</v>
      </c>
      <c r="S75" s="245">
        <v>17</v>
      </c>
      <c r="T75" s="60">
        <f t="shared" si="21"/>
        <v>1</v>
      </c>
      <c r="U75" s="60">
        <f t="shared" si="21"/>
        <v>0</v>
      </c>
      <c r="V75" s="61">
        <f t="shared" si="5"/>
        <v>0</v>
      </c>
      <c r="W75" s="61">
        <f t="shared" si="6"/>
        <v>0</v>
      </c>
      <c r="X75" s="61">
        <f t="shared" si="7"/>
        <v>0</v>
      </c>
      <c r="Y75" s="61">
        <f t="shared" si="8"/>
        <v>0</v>
      </c>
      <c r="Z75" s="61">
        <f t="shared" si="9"/>
        <v>0</v>
      </c>
      <c r="AA75" s="61">
        <f t="shared" si="10"/>
        <v>0</v>
      </c>
      <c r="AB75" s="61">
        <f t="shared" si="11"/>
        <v>0</v>
      </c>
      <c r="AC75" s="61">
        <f t="shared" si="12"/>
        <v>0</v>
      </c>
      <c r="AD75" s="61">
        <f t="shared" si="13"/>
        <v>0</v>
      </c>
      <c r="AE75" s="61">
        <f t="shared" si="14"/>
        <v>0</v>
      </c>
      <c r="AF75" s="61">
        <f t="shared" si="15"/>
        <v>1</v>
      </c>
      <c r="AG75" s="61">
        <f t="shared" si="16"/>
        <v>0</v>
      </c>
      <c r="AH75" s="62">
        <f t="shared" si="17"/>
        <v>0</v>
      </c>
      <c r="AI75" s="63">
        <f t="shared" si="18"/>
        <v>0</v>
      </c>
      <c r="AJ75" s="62">
        <f t="shared" si="19"/>
        <v>0</v>
      </c>
      <c r="AK75" s="64">
        <f t="shared" si="20"/>
        <v>0</v>
      </c>
      <c r="AL75" s="53"/>
      <c r="AM75" s="53"/>
      <c r="AN75" s="53"/>
      <c r="AO75" s="53"/>
      <c r="AP75" s="53"/>
      <c r="AQ75" s="53"/>
      <c r="AR75" s="53"/>
      <c r="AS75" s="53"/>
    </row>
    <row r="76" spans="1:45" ht="19.5" customHeight="1">
      <c r="A76" s="47"/>
      <c r="B76" s="47"/>
      <c r="C76" s="47"/>
      <c r="D76" s="47"/>
      <c r="E76" s="47"/>
      <c r="F76" s="47"/>
      <c r="G76" s="47"/>
      <c r="H76" s="47"/>
      <c r="I76" s="249"/>
      <c r="J76" s="249"/>
      <c r="K76" s="249"/>
      <c r="L76" s="47"/>
      <c r="R76" s="57" t="s">
        <v>364</v>
      </c>
      <c r="S76" s="245">
        <v>18</v>
      </c>
      <c r="T76" s="60">
        <f t="shared" si="21"/>
        <v>0</v>
      </c>
      <c r="U76" s="60">
        <f t="shared" si="21"/>
        <v>0</v>
      </c>
      <c r="V76" s="61">
        <f t="shared" si="5"/>
        <v>0</v>
      </c>
      <c r="W76" s="61">
        <f t="shared" si="6"/>
        <v>0</v>
      </c>
      <c r="X76" s="61">
        <f t="shared" si="7"/>
        <v>0</v>
      </c>
      <c r="Y76" s="61">
        <f t="shared" si="8"/>
        <v>0</v>
      </c>
      <c r="Z76" s="61">
        <f t="shared" si="9"/>
        <v>0</v>
      </c>
      <c r="AA76" s="61">
        <f t="shared" si="10"/>
        <v>0</v>
      </c>
      <c r="AB76" s="61">
        <f t="shared" si="11"/>
        <v>0</v>
      </c>
      <c r="AC76" s="61">
        <f t="shared" si="12"/>
        <v>0</v>
      </c>
      <c r="AD76" s="61">
        <f t="shared" si="13"/>
        <v>0</v>
      </c>
      <c r="AE76" s="61">
        <f t="shared" si="14"/>
        <v>0</v>
      </c>
      <c r="AF76" s="61">
        <f t="shared" si="15"/>
        <v>0</v>
      </c>
      <c r="AG76" s="61">
        <f t="shared" si="16"/>
        <v>0</v>
      </c>
      <c r="AH76" s="62">
        <f t="shared" si="17"/>
        <v>0</v>
      </c>
      <c r="AI76" s="63">
        <f t="shared" si="18"/>
        <v>0</v>
      </c>
      <c r="AJ76" s="62">
        <f t="shared" si="19"/>
        <v>0</v>
      </c>
      <c r="AK76" s="64">
        <f t="shared" si="20"/>
        <v>0</v>
      </c>
      <c r="AL76" s="53"/>
      <c r="AM76" s="53"/>
      <c r="AN76" s="53"/>
      <c r="AO76" s="53"/>
      <c r="AP76" s="53"/>
      <c r="AQ76" s="53"/>
      <c r="AR76" s="53"/>
      <c r="AS76" s="53"/>
    </row>
    <row r="77" spans="1:45" ht="19.5" customHeight="1">
      <c r="A77" s="47"/>
      <c r="B77" s="47"/>
      <c r="C77" s="47"/>
      <c r="D77" s="47"/>
      <c r="E77" s="47"/>
      <c r="F77" s="47"/>
      <c r="G77" s="47"/>
      <c r="H77" s="47"/>
      <c r="I77" s="249"/>
      <c r="J77" s="249"/>
      <c r="K77" s="249"/>
      <c r="L77" s="47"/>
      <c r="R77" s="57" t="s">
        <v>365</v>
      </c>
      <c r="S77" s="245">
        <v>19</v>
      </c>
      <c r="T77" s="60">
        <f t="shared" si="21"/>
        <v>0</v>
      </c>
      <c r="U77" s="60">
        <f t="shared" si="21"/>
        <v>0</v>
      </c>
      <c r="V77" s="61">
        <f t="shared" si="5"/>
        <v>0</v>
      </c>
      <c r="W77" s="61">
        <f t="shared" si="6"/>
        <v>0</v>
      </c>
      <c r="X77" s="61">
        <f t="shared" si="7"/>
        <v>0</v>
      </c>
      <c r="Y77" s="61">
        <f t="shared" si="8"/>
        <v>0</v>
      </c>
      <c r="Z77" s="61">
        <f t="shared" si="9"/>
        <v>0</v>
      </c>
      <c r="AA77" s="61">
        <f t="shared" si="10"/>
        <v>0</v>
      </c>
      <c r="AB77" s="61">
        <f t="shared" si="11"/>
        <v>0</v>
      </c>
      <c r="AC77" s="61">
        <f t="shared" si="12"/>
        <v>0</v>
      </c>
      <c r="AD77" s="61">
        <f t="shared" si="13"/>
        <v>0</v>
      </c>
      <c r="AE77" s="61">
        <f t="shared" si="14"/>
        <v>0</v>
      </c>
      <c r="AF77" s="61">
        <f t="shared" si="15"/>
        <v>0</v>
      </c>
      <c r="AG77" s="61">
        <f t="shared" si="16"/>
        <v>0</v>
      </c>
      <c r="AH77" s="62">
        <f t="shared" si="17"/>
        <v>0</v>
      </c>
      <c r="AI77" s="63">
        <f t="shared" si="18"/>
        <v>0</v>
      </c>
      <c r="AJ77" s="62">
        <f t="shared" si="19"/>
        <v>0</v>
      </c>
      <c r="AK77" s="64">
        <f t="shared" si="20"/>
        <v>0</v>
      </c>
      <c r="AL77" s="53"/>
      <c r="AM77" s="53"/>
      <c r="AN77" s="53"/>
      <c r="AO77" s="53"/>
      <c r="AP77" s="53"/>
      <c r="AQ77" s="53"/>
      <c r="AR77" s="53"/>
      <c r="AS77" s="53"/>
    </row>
    <row r="78" spans="1:45" ht="19.5" customHeight="1">
      <c r="A78" s="47"/>
      <c r="B78" s="47"/>
      <c r="C78" s="47"/>
      <c r="D78" s="47"/>
      <c r="E78" s="47"/>
      <c r="F78" s="47"/>
      <c r="G78" s="47"/>
      <c r="H78" s="47"/>
      <c r="I78" s="249"/>
      <c r="J78" s="249"/>
      <c r="K78" s="249"/>
      <c r="L78" s="47"/>
      <c r="R78" s="57" t="s">
        <v>366</v>
      </c>
      <c r="S78" s="245">
        <v>20</v>
      </c>
      <c r="T78" s="60">
        <f t="shared" si="21"/>
        <v>0</v>
      </c>
      <c r="U78" s="60">
        <f t="shared" si="21"/>
        <v>0</v>
      </c>
      <c r="V78" s="61">
        <f t="shared" si="5"/>
        <v>0</v>
      </c>
      <c r="W78" s="61">
        <f t="shared" si="6"/>
        <v>0</v>
      </c>
      <c r="X78" s="61">
        <f t="shared" si="7"/>
        <v>0</v>
      </c>
      <c r="Y78" s="61">
        <f t="shared" si="8"/>
        <v>0</v>
      </c>
      <c r="Z78" s="61">
        <f t="shared" si="9"/>
        <v>0</v>
      </c>
      <c r="AA78" s="61">
        <f t="shared" si="10"/>
        <v>0</v>
      </c>
      <c r="AB78" s="61">
        <f t="shared" si="11"/>
        <v>0</v>
      </c>
      <c r="AC78" s="61">
        <f t="shared" si="12"/>
        <v>0</v>
      </c>
      <c r="AD78" s="61">
        <f t="shared" si="13"/>
        <v>0</v>
      </c>
      <c r="AE78" s="61">
        <f t="shared" si="14"/>
        <v>0</v>
      </c>
      <c r="AF78" s="61">
        <f t="shared" si="15"/>
        <v>0</v>
      </c>
      <c r="AG78" s="61">
        <f t="shared" si="16"/>
        <v>0</v>
      </c>
      <c r="AH78" s="62">
        <f t="shared" si="17"/>
        <v>0</v>
      </c>
      <c r="AI78" s="63">
        <f t="shared" si="18"/>
        <v>0</v>
      </c>
      <c r="AJ78" s="62">
        <f t="shared" si="19"/>
        <v>0</v>
      </c>
      <c r="AK78" s="64">
        <f t="shared" si="20"/>
        <v>0</v>
      </c>
      <c r="AL78" s="53"/>
      <c r="AM78" s="53"/>
      <c r="AN78" s="53"/>
      <c r="AO78" s="53"/>
      <c r="AP78" s="53"/>
      <c r="AQ78" s="53"/>
      <c r="AR78" s="53"/>
      <c r="AS78" s="53"/>
    </row>
    <row r="79" spans="1:45" ht="19.5" customHeight="1">
      <c r="A79" s="47"/>
      <c r="B79" s="47"/>
      <c r="C79" s="47"/>
      <c r="D79" s="47"/>
      <c r="E79" s="47"/>
      <c r="F79" s="47"/>
      <c r="G79" s="47"/>
      <c r="H79" s="47"/>
      <c r="I79" s="249"/>
      <c r="J79" s="249"/>
      <c r="K79" s="249"/>
      <c r="L79" s="47"/>
      <c r="R79" s="57" t="s">
        <v>367</v>
      </c>
      <c r="S79" s="245">
        <v>21</v>
      </c>
      <c r="T79" s="60">
        <f t="shared" si="21"/>
        <v>0</v>
      </c>
      <c r="U79" s="60">
        <f t="shared" si="21"/>
        <v>0</v>
      </c>
      <c r="V79" s="61">
        <f t="shared" si="5"/>
        <v>0</v>
      </c>
      <c r="W79" s="61">
        <f t="shared" si="6"/>
        <v>0</v>
      </c>
      <c r="X79" s="61">
        <f t="shared" si="7"/>
        <v>0</v>
      </c>
      <c r="Y79" s="61">
        <f t="shared" si="8"/>
        <v>0</v>
      </c>
      <c r="Z79" s="61">
        <f t="shared" si="9"/>
        <v>0</v>
      </c>
      <c r="AA79" s="61">
        <f t="shared" si="10"/>
        <v>0</v>
      </c>
      <c r="AB79" s="61">
        <f t="shared" si="11"/>
        <v>0</v>
      </c>
      <c r="AC79" s="61">
        <f t="shared" si="12"/>
        <v>0</v>
      </c>
      <c r="AD79" s="61">
        <f t="shared" si="13"/>
        <v>0</v>
      </c>
      <c r="AE79" s="61">
        <f t="shared" si="14"/>
        <v>0</v>
      </c>
      <c r="AF79" s="61">
        <f t="shared" si="15"/>
        <v>0</v>
      </c>
      <c r="AG79" s="61">
        <f t="shared" si="16"/>
        <v>0</v>
      </c>
      <c r="AH79" s="62">
        <f t="shared" si="17"/>
        <v>0</v>
      </c>
      <c r="AI79" s="63">
        <f t="shared" si="18"/>
        <v>0</v>
      </c>
      <c r="AJ79" s="62">
        <f t="shared" si="19"/>
        <v>0</v>
      </c>
      <c r="AK79" s="64">
        <f t="shared" si="20"/>
        <v>0</v>
      </c>
      <c r="AL79" s="53"/>
      <c r="AM79" s="53"/>
      <c r="AN79" s="53"/>
      <c r="AO79" s="53"/>
      <c r="AP79" s="53"/>
      <c r="AQ79" s="53"/>
      <c r="AR79" s="53"/>
      <c r="AS79" s="53"/>
    </row>
    <row r="80" spans="1:45" ht="19.5" customHeight="1">
      <c r="A80" s="47"/>
      <c r="B80" s="47"/>
      <c r="C80" s="47"/>
      <c r="D80" s="47"/>
      <c r="E80" s="47"/>
      <c r="F80" s="47"/>
      <c r="G80" s="47"/>
      <c r="H80" s="47"/>
      <c r="I80" s="249"/>
      <c r="J80" s="249"/>
      <c r="K80" s="249"/>
      <c r="L80" s="47"/>
      <c r="R80" s="57" t="s">
        <v>368</v>
      </c>
      <c r="S80" s="245">
        <v>22</v>
      </c>
      <c r="T80" s="60">
        <f t="shared" si="21"/>
        <v>0</v>
      </c>
      <c r="U80" s="60">
        <f t="shared" si="21"/>
        <v>0</v>
      </c>
      <c r="V80" s="61">
        <f t="shared" si="5"/>
        <v>0</v>
      </c>
      <c r="W80" s="61">
        <f t="shared" si="6"/>
        <v>0</v>
      </c>
      <c r="X80" s="61">
        <f t="shared" si="7"/>
        <v>0</v>
      </c>
      <c r="Y80" s="61">
        <f t="shared" si="8"/>
        <v>0</v>
      </c>
      <c r="Z80" s="61">
        <f t="shared" si="9"/>
        <v>0</v>
      </c>
      <c r="AA80" s="61">
        <f t="shared" si="10"/>
        <v>0</v>
      </c>
      <c r="AB80" s="61">
        <f t="shared" si="11"/>
        <v>0</v>
      </c>
      <c r="AC80" s="61">
        <f t="shared" si="12"/>
        <v>0</v>
      </c>
      <c r="AD80" s="61">
        <f t="shared" si="13"/>
        <v>0</v>
      </c>
      <c r="AE80" s="61">
        <f t="shared" si="14"/>
        <v>0</v>
      </c>
      <c r="AF80" s="61">
        <f t="shared" si="15"/>
        <v>0</v>
      </c>
      <c r="AG80" s="61">
        <f t="shared" si="16"/>
        <v>0</v>
      </c>
      <c r="AH80" s="62">
        <f t="shared" si="17"/>
        <v>0</v>
      </c>
      <c r="AI80" s="63">
        <f t="shared" si="18"/>
        <v>0</v>
      </c>
      <c r="AJ80" s="62">
        <f t="shared" si="19"/>
        <v>0</v>
      </c>
      <c r="AK80" s="64">
        <f t="shared" si="20"/>
        <v>0</v>
      </c>
      <c r="AL80" s="53"/>
      <c r="AM80" s="53"/>
      <c r="AN80" s="53"/>
      <c r="AO80" s="53"/>
      <c r="AP80" s="53"/>
      <c r="AQ80" s="53"/>
      <c r="AR80" s="53"/>
      <c r="AS80" s="53"/>
    </row>
    <row r="81" spans="18:45" ht="19.5" customHeight="1">
      <c r="R81" s="57" t="s">
        <v>369</v>
      </c>
      <c r="S81" s="245">
        <v>23</v>
      </c>
      <c r="T81" s="60">
        <f t="shared" si="21"/>
        <v>0</v>
      </c>
      <c r="U81" s="60">
        <f t="shared" si="21"/>
        <v>0</v>
      </c>
      <c r="V81" s="61">
        <f t="shared" si="5"/>
        <v>0</v>
      </c>
      <c r="W81" s="61">
        <f t="shared" si="6"/>
        <v>0</v>
      </c>
      <c r="X81" s="61">
        <f t="shared" si="7"/>
        <v>0</v>
      </c>
      <c r="Y81" s="61">
        <f t="shared" si="8"/>
        <v>0</v>
      </c>
      <c r="Z81" s="61">
        <f t="shared" si="9"/>
        <v>0</v>
      </c>
      <c r="AA81" s="61">
        <f t="shared" si="10"/>
        <v>0</v>
      </c>
      <c r="AB81" s="61">
        <f t="shared" si="11"/>
        <v>0</v>
      </c>
      <c r="AC81" s="61">
        <f t="shared" si="12"/>
        <v>0</v>
      </c>
      <c r="AD81" s="61">
        <f t="shared" si="13"/>
        <v>0</v>
      </c>
      <c r="AE81" s="61">
        <f t="shared" si="14"/>
        <v>0</v>
      </c>
      <c r="AF81" s="61">
        <f t="shared" si="15"/>
        <v>0</v>
      </c>
      <c r="AG81" s="61">
        <f t="shared" si="16"/>
        <v>0</v>
      </c>
      <c r="AH81" s="62">
        <f t="shared" si="17"/>
        <v>0</v>
      </c>
      <c r="AI81" s="63">
        <f t="shared" si="18"/>
        <v>0</v>
      </c>
      <c r="AJ81" s="62">
        <f t="shared" si="19"/>
        <v>0</v>
      </c>
      <c r="AK81" s="64">
        <f t="shared" si="20"/>
        <v>0</v>
      </c>
      <c r="AL81" s="53"/>
      <c r="AM81" s="53"/>
      <c r="AN81" s="53"/>
      <c r="AO81" s="53"/>
      <c r="AP81" s="53"/>
      <c r="AQ81" s="53"/>
      <c r="AR81" s="53"/>
      <c r="AS81" s="53"/>
    </row>
    <row r="82" spans="18:45" ht="19.5" customHeight="1">
      <c r="R82" s="57" t="s">
        <v>370</v>
      </c>
      <c r="S82" s="245">
        <v>24</v>
      </c>
      <c r="T82" s="60">
        <f t="shared" si="21"/>
        <v>0</v>
      </c>
      <c r="U82" s="60">
        <f t="shared" si="21"/>
        <v>0</v>
      </c>
      <c r="V82" s="61">
        <f t="shared" si="5"/>
        <v>0</v>
      </c>
      <c r="W82" s="61">
        <f t="shared" si="6"/>
        <v>0</v>
      </c>
      <c r="X82" s="61">
        <f t="shared" si="7"/>
        <v>0</v>
      </c>
      <c r="Y82" s="61">
        <f t="shared" si="8"/>
        <v>0</v>
      </c>
      <c r="Z82" s="61">
        <f t="shared" si="9"/>
        <v>0</v>
      </c>
      <c r="AA82" s="61">
        <f t="shared" si="10"/>
        <v>0</v>
      </c>
      <c r="AB82" s="61">
        <f t="shared" si="11"/>
        <v>0</v>
      </c>
      <c r="AC82" s="61">
        <f t="shared" si="12"/>
        <v>0</v>
      </c>
      <c r="AD82" s="61">
        <f t="shared" si="13"/>
        <v>0</v>
      </c>
      <c r="AE82" s="61">
        <f t="shared" si="14"/>
        <v>0</v>
      </c>
      <c r="AF82" s="61">
        <f t="shared" si="15"/>
        <v>0</v>
      </c>
      <c r="AG82" s="61">
        <f t="shared" si="16"/>
        <v>0</v>
      </c>
      <c r="AH82" s="62">
        <f t="shared" si="17"/>
        <v>0</v>
      </c>
      <c r="AI82" s="63">
        <f t="shared" si="18"/>
        <v>0</v>
      </c>
      <c r="AJ82" s="62">
        <f t="shared" si="19"/>
        <v>0</v>
      </c>
      <c r="AK82" s="64">
        <f t="shared" si="20"/>
        <v>0</v>
      </c>
      <c r="AL82" s="53"/>
      <c r="AM82" s="53"/>
      <c r="AN82" s="53"/>
      <c r="AO82" s="53"/>
      <c r="AP82" s="53"/>
      <c r="AQ82" s="53"/>
      <c r="AR82" s="53"/>
      <c r="AS82" s="53"/>
    </row>
    <row r="83" spans="18:45" ht="19.5" customHeight="1">
      <c r="R83" s="57" t="s">
        <v>371</v>
      </c>
      <c r="S83" s="245">
        <v>25</v>
      </c>
      <c r="T83" s="60">
        <f t="shared" si="21"/>
        <v>0</v>
      </c>
      <c r="U83" s="60">
        <f t="shared" si="21"/>
        <v>0</v>
      </c>
      <c r="V83" s="61">
        <f t="shared" si="5"/>
        <v>0</v>
      </c>
      <c r="W83" s="61">
        <f t="shared" si="6"/>
        <v>0</v>
      </c>
      <c r="X83" s="61">
        <f t="shared" si="7"/>
        <v>0</v>
      </c>
      <c r="Y83" s="61">
        <f t="shared" si="8"/>
        <v>0</v>
      </c>
      <c r="Z83" s="61">
        <f t="shared" si="9"/>
        <v>0</v>
      </c>
      <c r="AA83" s="61">
        <f t="shared" si="10"/>
        <v>0</v>
      </c>
      <c r="AB83" s="61">
        <f t="shared" si="11"/>
        <v>0</v>
      </c>
      <c r="AC83" s="61">
        <f t="shared" si="12"/>
        <v>0</v>
      </c>
      <c r="AD83" s="61">
        <f t="shared" si="13"/>
        <v>0</v>
      </c>
      <c r="AE83" s="61">
        <f t="shared" si="14"/>
        <v>0</v>
      </c>
      <c r="AF83" s="61">
        <f t="shared" si="15"/>
        <v>0</v>
      </c>
      <c r="AG83" s="61">
        <f t="shared" si="16"/>
        <v>0</v>
      </c>
      <c r="AH83" s="62">
        <f t="shared" si="17"/>
        <v>0</v>
      </c>
      <c r="AI83" s="63">
        <f t="shared" si="18"/>
        <v>0</v>
      </c>
      <c r="AJ83" s="62">
        <f t="shared" si="19"/>
        <v>0</v>
      </c>
      <c r="AK83" s="64">
        <f t="shared" si="20"/>
        <v>0</v>
      </c>
      <c r="AL83" s="53"/>
      <c r="AM83" s="53"/>
      <c r="AN83" s="53"/>
      <c r="AO83" s="53"/>
      <c r="AP83" s="53"/>
      <c r="AQ83" s="53"/>
      <c r="AR83" s="53"/>
      <c r="AS83" s="53"/>
    </row>
    <row r="84" spans="18:45" ht="19.5" customHeight="1">
      <c r="R84" s="57" t="s">
        <v>372</v>
      </c>
      <c r="S84" s="245">
        <v>26</v>
      </c>
      <c r="T84" s="60">
        <f t="shared" si="21"/>
        <v>0</v>
      </c>
      <c r="U84" s="60">
        <f t="shared" si="21"/>
        <v>0</v>
      </c>
      <c r="V84" s="61">
        <f t="shared" si="5"/>
        <v>0</v>
      </c>
      <c r="W84" s="61">
        <f t="shared" si="6"/>
        <v>0</v>
      </c>
      <c r="X84" s="61">
        <f t="shared" si="7"/>
        <v>0</v>
      </c>
      <c r="Y84" s="61">
        <f t="shared" si="8"/>
        <v>0</v>
      </c>
      <c r="Z84" s="61">
        <f t="shared" si="9"/>
        <v>0</v>
      </c>
      <c r="AA84" s="61">
        <f t="shared" si="10"/>
        <v>0</v>
      </c>
      <c r="AB84" s="61">
        <f t="shared" si="11"/>
        <v>0</v>
      </c>
      <c r="AC84" s="61">
        <f t="shared" si="12"/>
        <v>0</v>
      </c>
      <c r="AD84" s="61">
        <f t="shared" si="13"/>
        <v>0</v>
      </c>
      <c r="AE84" s="61">
        <f t="shared" si="14"/>
        <v>0</v>
      </c>
      <c r="AF84" s="61">
        <f t="shared" si="15"/>
        <v>0</v>
      </c>
      <c r="AG84" s="61">
        <f t="shared" si="16"/>
        <v>0</v>
      </c>
      <c r="AH84" s="62">
        <f t="shared" si="17"/>
        <v>0</v>
      </c>
      <c r="AI84" s="63">
        <f t="shared" si="18"/>
        <v>0</v>
      </c>
      <c r="AJ84" s="62">
        <f t="shared" si="19"/>
        <v>0</v>
      </c>
      <c r="AK84" s="64">
        <f t="shared" si="20"/>
        <v>0</v>
      </c>
      <c r="AL84" s="53"/>
      <c r="AM84" s="53"/>
      <c r="AN84" s="53"/>
      <c r="AO84" s="53"/>
      <c r="AP84" s="53"/>
      <c r="AQ84" s="53"/>
      <c r="AR84" s="53"/>
      <c r="AS84" s="53"/>
    </row>
    <row r="85" spans="18:45" ht="19.5" customHeight="1">
      <c r="R85" s="57" t="s">
        <v>373</v>
      </c>
      <c r="S85" s="245">
        <v>27</v>
      </c>
      <c r="T85" s="60">
        <f t="shared" si="21"/>
        <v>0</v>
      </c>
      <c r="U85" s="60">
        <f t="shared" si="21"/>
        <v>0</v>
      </c>
      <c r="V85" s="61">
        <f t="shared" si="5"/>
        <v>0</v>
      </c>
      <c r="W85" s="61">
        <f t="shared" si="6"/>
        <v>0</v>
      </c>
      <c r="X85" s="61">
        <f t="shared" si="7"/>
        <v>0</v>
      </c>
      <c r="Y85" s="61">
        <f t="shared" si="8"/>
        <v>0</v>
      </c>
      <c r="Z85" s="61">
        <f t="shared" si="9"/>
        <v>0</v>
      </c>
      <c r="AA85" s="61">
        <f t="shared" si="10"/>
        <v>0</v>
      </c>
      <c r="AB85" s="61">
        <f t="shared" si="11"/>
        <v>0</v>
      </c>
      <c r="AC85" s="61">
        <f t="shared" si="12"/>
        <v>0</v>
      </c>
      <c r="AD85" s="61">
        <f t="shared" si="13"/>
        <v>0</v>
      </c>
      <c r="AE85" s="61">
        <f t="shared" si="14"/>
        <v>0</v>
      </c>
      <c r="AF85" s="61">
        <f t="shared" si="15"/>
        <v>0</v>
      </c>
      <c r="AG85" s="61">
        <f t="shared" si="16"/>
        <v>0</v>
      </c>
      <c r="AH85" s="62">
        <f t="shared" si="17"/>
        <v>0</v>
      </c>
      <c r="AI85" s="63">
        <f t="shared" si="18"/>
        <v>0</v>
      </c>
      <c r="AJ85" s="62">
        <f t="shared" si="19"/>
        <v>0</v>
      </c>
      <c r="AK85" s="64">
        <f t="shared" si="20"/>
        <v>0</v>
      </c>
      <c r="AL85" s="53"/>
      <c r="AM85" s="53"/>
      <c r="AN85" s="53"/>
      <c r="AO85" s="53"/>
      <c r="AP85" s="53"/>
      <c r="AQ85" s="53"/>
      <c r="AR85" s="53"/>
      <c r="AS85" s="53"/>
    </row>
    <row r="86" spans="18:45" ht="19.5" customHeight="1">
      <c r="R86" s="57" t="s">
        <v>374</v>
      </c>
      <c r="S86" s="245">
        <v>28</v>
      </c>
      <c r="T86" s="60">
        <f t="shared" si="21"/>
        <v>0</v>
      </c>
      <c r="U86" s="60">
        <f t="shared" si="21"/>
        <v>0</v>
      </c>
      <c r="V86" s="61">
        <f t="shared" si="5"/>
        <v>0</v>
      </c>
      <c r="W86" s="61">
        <f t="shared" si="6"/>
        <v>0</v>
      </c>
      <c r="X86" s="61">
        <f t="shared" si="7"/>
        <v>0</v>
      </c>
      <c r="Y86" s="61">
        <f t="shared" si="8"/>
        <v>0</v>
      </c>
      <c r="Z86" s="61">
        <f t="shared" si="9"/>
        <v>0</v>
      </c>
      <c r="AA86" s="61">
        <f t="shared" si="10"/>
        <v>0</v>
      </c>
      <c r="AB86" s="61">
        <f t="shared" si="11"/>
        <v>0</v>
      </c>
      <c r="AC86" s="61">
        <f t="shared" si="12"/>
        <v>0</v>
      </c>
      <c r="AD86" s="61">
        <f t="shared" si="13"/>
        <v>0</v>
      </c>
      <c r="AE86" s="61">
        <f t="shared" si="14"/>
        <v>0</v>
      </c>
      <c r="AF86" s="61">
        <f t="shared" si="15"/>
        <v>0</v>
      </c>
      <c r="AG86" s="61">
        <f t="shared" si="16"/>
        <v>0</v>
      </c>
      <c r="AH86" s="62">
        <f t="shared" si="17"/>
        <v>0</v>
      </c>
      <c r="AI86" s="63">
        <f t="shared" si="18"/>
        <v>0</v>
      </c>
      <c r="AJ86" s="62">
        <f t="shared" si="19"/>
        <v>0</v>
      </c>
      <c r="AK86" s="64">
        <f t="shared" si="20"/>
        <v>0</v>
      </c>
      <c r="AL86" s="53"/>
      <c r="AM86" s="53"/>
      <c r="AN86" s="53"/>
      <c r="AO86" s="53"/>
      <c r="AP86" s="53"/>
      <c r="AQ86" s="53"/>
      <c r="AR86" s="53"/>
      <c r="AS86" s="53"/>
    </row>
    <row r="87" spans="18:45" ht="19.5" customHeight="1">
      <c r="R87" s="57" t="s">
        <v>375</v>
      </c>
      <c r="S87" s="245">
        <v>29</v>
      </c>
      <c r="T87" s="60">
        <f t="shared" si="21"/>
        <v>0</v>
      </c>
      <c r="U87" s="60">
        <f t="shared" si="21"/>
        <v>0</v>
      </c>
      <c r="V87" s="61">
        <f t="shared" si="5"/>
        <v>0</v>
      </c>
      <c r="W87" s="61">
        <f t="shared" si="6"/>
        <v>0</v>
      </c>
      <c r="X87" s="61">
        <f t="shared" si="7"/>
        <v>0</v>
      </c>
      <c r="Y87" s="61">
        <f t="shared" si="8"/>
        <v>0</v>
      </c>
      <c r="Z87" s="61">
        <f t="shared" si="9"/>
        <v>0</v>
      </c>
      <c r="AA87" s="61">
        <f t="shared" si="10"/>
        <v>0</v>
      </c>
      <c r="AB87" s="61">
        <f t="shared" si="11"/>
        <v>0</v>
      </c>
      <c r="AC87" s="61">
        <f t="shared" si="12"/>
        <v>0</v>
      </c>
      <c r="AD87" s="61">
        <f t="shared" si="13"/>
        <v>0</v>
      </c>
      <c r="AE87" s="61">
        <f t="shared" si="14"/>
        <v>0</v>
      </c>
      <c r="AF87" s="61">
        <f t="shared" si="15"/>
        <v>0</v>
      </c>
      <c r="AG87" s="61">
        <f t="shared" si="16"/>
        <v>0</v>
      </c>
      <c r="AH87" s="62">
        <f t="shared" si="17"/>
        <v>0</v>
      </c>
      <c r="AI87" s="63">
        <f t="shared" si="18"/>
        <v>0</v>
      </c>
      <c r="AJ87" s="62">
        <f t="shared" si="19"/>
        <v>0</v>
      </c>
      <c r="AK87" s="64">
        <f t="shared" si="20"/>
        <v>0</v>
      </c>
      <c r="AL87" s="53"/>
      <c r="AM87" s="53"/>
      <c r="AN87" s="53"/>
      <c r="AO87" s="53"/>
      <c r="AP87" s="53"/>
      <c r="AQ87" s="53"/>
      <c r="AR87" s="53"/>
      <c r="AS87" s="53"/>
    </row>
    <row r="88" spans="18:45" ht="19.5" customHeight="1">
      <c r="R88" s="65" t="s">
        <v>376</v>
      </c>
      <c r="S88" s="245">
        <v>30</v>
      </c>
      <c r="T88" s="60">
        <f t="shared" si="21"/>
        <v>0</v>
      </c>
      <c r="U88" s="60">
        <f t="shared" si="21"/>
        <v>0</v>
      </c>
      <c r="V88" s="61">
        <f t="shared" si="5"/>
        <v>0</v>
      </c>
      <c r="W88" s="61">
        <f t="shared" si="6"/>
        <v>0</v>
      </c>
      <c r="X88" s="61">
        <f t="shared" si="7"/>
        <v>0</v>
      </c>
      <c r="Y88" s="61">
        <f t="shared" si="8"/>
        <v>0</v>
      </c>
      <c r="Z88" s="61">
        <f t="shared" si="9"/>
        <v>0</v>
      </c>
      <c r="AA88" s="61">
        <f t="shared" si="10"/>
        <v>0</v>
      </c>
      <c r="AB88" s="61">
        <f t="shared" si="11"/>
        <v>0</v>
      </c>
      <c r="AC88" s="61">
        <f t="shared" si="12"/>
        <v>0</v>
      </c>
      <c r="AD88" s="61">
        <f t="shared" si="13"/>
        <v>0</v>
      </c>
      <c r="AE88" s="61">
        <f t="shared" si="14"/>
        <v>0</v>
      </c>
      <c r="AF88" s="61">
        <f t="shared" si="15"/>
        <v>0</v>
      </c>
      <c r="AG88" s="61">
        <f t="shared" si="16"/>
        <v>0</v>
      </c>
      <c r="AH88" s="62">
        <f t="shared" si="17"/>
        <v>0</v>
      </c>
      <c r="AI88" s="63">
        <f t="shared" si="18"/>
        <v>0</v>
      </c>
      <c r="AJ88" s="62">
        <f t="shared" si="19"/>
        <v>0</v>
      </c>
      <c r="AK88" s="64">
        <f t="shared" si="20"/>
        <v>0</v>
      </c>
      <c r="AL88" s="53"/>
      <c r="AM88" s="53"/>
      <c r="AN88" s="53"/>
      <c r="AO88" s="53"/>
      <c r="AP88" s="53"/>
      <c r="AQ88" s="53"/>
      <c r="AR88" s="53"/>
      <c r="AS88" s="53"/>
    </row>
    <row r="89" spans="18:45" ht="19.5" customHeight="1">
      <c r="R89" s="65" t="s">
        <v>377</v>
      </c>
      <c r="S89" s="245">
        <v>31</v>
      </c>
      <c r="T89" s="60">
        <f t="shared" si="21"/>
        <v>0</v>
      </c>
      <c r="U89" s="60">
        <f t="shared" si="21"/>
        <v>0</v>
      </c>
      <c r="V89" s="61">
        <f t="shared" si="5"/>
        <v>0</v>
      </c>
      <c r="W89" s="61">
        <f t="shared" si="6"/>
        <v>0</v>
      </c>
      <c r="X89" s="61">
        <f t="shared" si="7"/>
        <v>0</v>
      </c>
      <c r="Y89" s="61">
        <f t="shared" si="8"/>
        <v>0</v>
      </c>
      <c r="Z89" s="61">
        <f t="shared" si="9"/>
        <v>0</v>
      </c>
      <c r="AA89" s="61">
        <f t="shared" si="10"/>
        <v>0</v>
      </c>
      <c r="AB89" s="61">
        <f t="shared" si="11"/>
        <v>0</v>
      </c>
      <c r="AC89" s="61">
        <f t="shared" si="12"/>
        <v>0</v>
      </c>
      <c r="AD89" s="61">
        <f t="shared" si="13"/>
        <v>0</v>
      </c>
      <c r="AE89" s="61">
        <f t="shared" si="14"/>
        <v>0</v>
      </c>
      <c r="AF89" s="61">
        <f t="shared" si="15"/>
        <v>0</v>
      </c>
      <c r="AG89" s="61">
        <f t="shared" si="16"/>
        <v>0</v>
      </c>
      <c r="AH89" s="62">
        <f t="shared" si="17"/>
        <v>0</v>
      </c>
      <c r="AI89" s="63">
        <f t="shared" si="18"/>
        <v>0</v>
      </c>
      <c r="AJ89" s="62">
        <f t="shared" si="19"/>
        <v>0</v>
      </c>
      <c r="AK89" s="64">
        <f t="shared" si="20"/>
        <v>0</v>
      </c>
      <c r="AL89" s="53"/>
      <c r="AM89" s="53"/>
      <c r="AN89" s="53"/>
      <c r="AO89" s="53"/>
      <c r="AP89" s="53"/>
      <c r="AQ89" s="53"/>
      <c r="AR89" s="53"/>
      <c r="AS89" s="53"/>
    </row>
    <row r="90" spans="18:45" ht="19.5" customHeight="1">
      <c r="R90" s="65" t="s">
        <v>378</v>
      </c>
      <c r="S90" s="245">
        <v>32</v>
      </c>
      <c r="T90" s="60">
        <f t="shared" si="21"/>
        <v>0</v>
      </c>
      <c r="U90" s="60">
        <f t="shared" si="21"/>
        <v>0</v>
      </c>
      <c r="V90" s="61">
        <f t="shared" si="5"/>
        <v>0</v>
      </c>
      <c r="W90" s="61">
        <f t="shared" si="6"/>
        <v>0</v>
      </c>
      <c r="X90" s="61">
        <f t="shared" si="7"/>
        <v>0</v>
      </c>
      <c r="Y90" s="61">
        <f t="shared" si="8"/>
        <v>0</v>
      </c>
      <c r="Z90" s="61">
        <f t="shared" si="9"/>
        <v>0</v>
      </c>
      <c r="AA90" s="61">
        <f t="shared" si="10"/>
        <v>0</v>
      </c>
      <c r="AB90" s="61">
        <f t="shared" si="11"/>
        <v>0</v>
      </c>
      <c r="AC90" s="61">
        <f t="shared" si="12"/>
        <v>0</v>
      </c>
      <c r="AD90" s="61">
        <f t="shared" si="13"/>
        <v>0</v>
      </c>
      <c r="AE90" s="61">
        <f t="shared" si="14"/>
        <v>0</v>
      </c>
      <c r="AF90" s="61">
        <f t="shared" si="15"/>
        <v>0</v>
      </c>
      <c r="AG90" s="61">
        <f t="shared" si="16"/>
        <v>0</v>
      </c>
      <c r="AH90" s="62">
        <f t="shared" si="17"/>
        <v>0</v>
      </c>
      <c r="AI90" s="63">
        <f t="shared" si="18"/>
        <v>0</v>
      </c>
      <c r="AJ90" s="62">
        <f t="shared" si="19"/>
        <v>0</v>
      </c>
      <c r="AK90" s="64">
        <f t="shared" si="20"/>
        <v>0</v>
      </c>
      <c r="AL90" s="53"/>
      <c r="AM90" s="53"/>
      <c r="AN90" s="53"/>
      <c r="AO90" s="53"/>
      <c r="AP90" s="53"/>
      <c r="AQ90" s="53"/>
      <c r="AR90" s="53"/>
      <c r="AS90" s="53"/>
    </row>
    <row r="91" spans="18:45" ht="19.5" customHeight="1">
      <c r="R91" s="65" t="s">
        <v>379</v>
      </c>
      <c r="S91" s="245">
        <v>33</v>
      </c>
      <c r="T91" s="60">
        <f t="shared" si="21"/>
        <v>0</v>
      </c>
      <c r="U91" s="60">
        <f t="shared" si="21"/>
        <v>0</v>
      </c>
      <c r="V91" s="61">
        <f t="shared" si="5"/>
        <v>0</v>
      </c>
      <c r="W91" s="61">
        <f t="shared" si="6"/>
        <v>0</v>
      </c>
      <c r="X91" s="61">
        <f t="shared" si="7"/>
        <v>0</v>
      </c>
      <c r="Y91" s="61">
        <f t="shared" si="8"/>
        <v>0</v>
      </c>
      <c r="Z91" s="61">
        <f t="shared" si="9"/>
        <v>0</v>
      </c>
      <c r="AA91" s="61">
        <f t="shared" si="10"/>
        <v>0</v>
      </c>
      <c r="AB91" s="61">
        <f t="shared" si="11"/>
        <v>0</v>
      </c>
      <c r="AC91" s="61">
        <f t="shared" si="12"/>
        <v>0</v>
      </c>
      <c r="AD91" s="61">
        <f t="shared" si="13"/>
        <v>0</v>
      </c>
      <c r="AE91" s="61">
        <f t="shared" si="14"/>
        <v>0</v>
      </c>
      <c r="AF91" s="61">
        <f t="shared" si="15"/>
        <v>0</v>
      </c>
      <c r="AG91" s="61">
        <f t="shared" si="16"/>
        <v>0</v>
      </c>
      <c r="AH91" s="62">
        <f t="shared" si="17"/>
        <v>0</v>
      </c>
      <c r="AI91" s="63">
        <f t="shared" si="18"/>
        <v>0</v>
      </c>
      <c r="AJ91" s="62">
        <f t="shared" si="19"/>
        <v>0</v>
      </c>
      <c r="AK91" s="64">
        <f t="shared" si="20"/>
        <v>0</v>
      </c>
      <c r="AL91" s="53"/>
      <c r="AM91" s="53"/>
      <c r="AN91" s="53"/>
      <c r="AO91" s="53"/>
      <c r="AP91" s="53"/>
      <c r="AQ91" s="53"/>
      <c r="AR91" s="53"/>
      <c r="AS91" s="53"/>
    </row>
    <row r="92" spans="18:45" ht="19.5" customHeight="1">
      <c r="R92" s="65" t="s">
        <v>380</v>
      </c>
      <c r="S92" s="245">
        <v>34</v>
      </c>
      <c r="T92" s="60">
        <f t="shared" si="21"/>
        <v>0</v>
      </c>
      <c r="U92" s="60">
        <f t="shared" si="21"/>
        <v>0</v>
      </c>
      <c r="V92" s="61">
        <f t="shared" si="5"/>
        <v>0</v>
      </c>
      <c r="W92" s="61">
        <f t="shared" si="6"/>
        <v>0</v>
      </c>
      <c r="X92" s="61">
        <f t="shared" si="7"/>
        <v>0</v>
      </c>
      <c r="Y92" s="61">
        <f t="shared" si="8"/>
        <v>0</v>
      </c>
      <c r="Z92" s="61">
        <f t="shared" si="9"/>
        <v>0</v>
      </c>
      <c r="AA92" s="61">
        <f t="shared" si="10"/>
        <v>0</v>
      </c>
      <c r="AB92" s="61">
        <f t="shared" si="11"/>
        <v>0</v>
      </c>
      <c r="AC92" s="61">
        <f t="shared" si="12"/>
        <v>0</v>
      </c>
      <c r="AD92" s="61">
        <f t="shared" si="13"/>
        <v>0</v>
      </c>
      <c r="AE92" s="61">
        <f t="shared" si="14"/>
        <v>0</v>
      </c>
      <c r="AF92" s="61">
        <f t="shared" si="15"/>
        <v>0</v>
      </c>
      <c r="AG92" s="61">
        <f t="shared" si="16"/>
        <v>0</v>
      </c>
      <c r="AH92" s="62">
        <f t="shared" si="17"/>
        <v>0</v>
      </c>
      <c r="AI92" s="63">
        <f t="shared" si="18"/>
        <v>0</v>
      </c>
      <c r="AJ92" s="62">
        <f t="shared" si="19"/>
        <v>0</v>
      </c>
      <c r="AK92" s="64">
        <f t="shared" si="20"/>
        <v>0</v>
      </c>
      <c r="AL92" s="53"/>
      <c r="AM92" s="53"/>
      <c r="AN92" s="53"/>
      <c r="AO92" s="53"/>
      <c r="AP92" s="53"/>
      <c r="AQ92" s="53"/>
      <c r="AR92" s="53"/>
      <c r="AS92" s="53"/>
    </row>
    <row r="93" spans="18:45" ht="19.5" customHeight="1">
      <c r="R93" s="57" t="s">
        <v>381</v>
      </c>
      <c r="S93" s="245">
        <v>35</v>
      </c>
      <c r="T93" s="60">
        <f t="shared" si="21"/>
        <v>0</v>
      </c>
      <c r="U93" s="60">
        <f t="shared" si="21"/>
        <v>0</v>
      </c>
      <c r="V93" s="61">
        <f t="shared" si="5"/>
        <v>0</v>
      </c>
      <c r="W93" s="61">
        <f t="shared" si="6"/>
        <v>0</v>
      </c>
      <c r="X93" s="61">
        <f t="shared" si="7"/>
        <v>0</v>
      </c>
      <c r="Y93" s="61">
        <f t="shared" si="8"/>
        <v>0</v>
      </c>
      <c r="Z93" s="61">
        <f t="shared" si="9"/>
        <v>0</v>
      </c>
      <c r="AA93" s="61">
        <f t="shared" si="10"/>
        <v>0</v>
      </c>
      <c r="AB93" s="61">
        <f t="shared" si="11"/>
        <v>0</v>
      </c>
      <c r="AC93" s="61">
        <f t="shared" si="12"/>
        <v>0</v>
      </c>
      <c r="AD93" s="61">
        <f t="shared" si="13"/>
        <v>0</v>
      </c>
      <c r="AE93" s="61">
        <f t="shared" si="14"/>
        <v>0</v>
      </c>
      <c r="AF93" s="61">
        <f t="shared" si="15"/>
        <v>0</v>
      </c>
      <c r="AG93" s="61">
        <f t="shared" si="16"/>
        <v>0</v>
      </c>
      <c r="AH93" s="62">
        <f t="shared" si="17"/>
        <v>0</v>
      </c>
      <c r="AI93" s="63">
        <f t="shared" si="18"/>
        <v>0</v>
      </c>
      <c r="AJ93" s="62">
        <f t="shared" si="19"/>
        <v>0</v>
      </c>
      <c r="AK93" s="64">
        <f t="shared" si="20"/>
        <v>0</v>
      </c>
      <c r="AL93" s="53"/>
      <c r="AM93" s="53"/>
      <c r="AN93" s="53"/>
      <c r="AO93" s="53"/>
      <c r="AP93" s="53"/>
      <c r="AQ93" s="53"/>
      <c r="AR93" s="53"/>
      <c r="AS93" s="53"/>
    </row>
    <row r="94" spans="18:45" ht="19.5" customHeight="1">
      <c r="R94" s="57" t="s">
        <v>382</v>
      </c>
      <c r="S94" s="245">
        <v>36</v>
      </c>
      <c r="T94" s="60">
        <f t="shared" si="21"/>
        <v>0</v>
      </c>
      <c r="U94" s="60">
        <f t="shared" si="21"/>
        <v>0</v>
      </c>
      <c r="V94" s="61">
        <f aca="true" t="shared" si="22" ref="V94:V114">_xlfn.COUNTIFS($D$15:$D$54,R94,$J$15:$J$54,$V$56)</f>
        <v>0</v>
      </c>
      <c r="W94" s="61">
        <f aca="true" t="shared" si="23" ref="W94:W114">_xlfn.COUNTIFS($D$15:$D$54,R94,$J$15:$J$54,$V$56,$K$15:$K$54,$W$57)</f>
        <v>0</v>
      </c>
      <c r="X94" s="61">
        <f aca="true" t="shared" si="24" ref="X94:X114">_xlfn.COUNTIFS($D$15:$D$54,R94,$J$15:$J$54,$X$56)</f>
        <v>0</v>
      </c>
      <c r="Y94" s="61">
        <f aca="true" t="shared" si="25" ref="Y94:Y114">_xlfn.COUNTIFS($D$15:$D$54,R94,$J$15:$J$54,$X$56,$K$15:$K$54,$Y$57)</f>
        <v>0</v>
      </c>
      <c r="Z94" s="61">
        <f aca="true" t="shared" si="26" ref="Z94:Z114">_xlfn.COUNTIFS($D$15:$D$54,R94,$J$15:$J$54,$Z$56)</f>
        <v>0</v>
      </c>
      <c r="AA94" s="61">
        <f aca="true" t="shared" si="27" ref="AA94:AA114">_xlfn.COUNTIFS($D$15:$D$54,R94,$J$15:$J$54,$Z$56,$K$15:$K$54,$AA$57)</f>
        <v>0</v>
      </c>
      <c r="AB94" s="61">
        <f aca="true" t="shared" si="28" ref="AB94:AB114">_xlfn.COUNTIFS($D$15:$D$54,R94,$J$15:$J$54,$AB$56)</f>
        <v>0</v>
      </c>
      <c r="AC94" s="61">
        <f aca="true" t="shared" si="29" ref="AC94:AC114">_xlfn.COUNTIFS($D$15:$D$54,R94,$J$15:$J$54,$AB$56,$K$15:$K$54,$AC$57)</f>
        <v>0</v>
      </c>
      <c r="AD94" s="61">
        <f aca="true" t="shared" si="30" ref="AD94:AD114">_xlfn.COUNTIFS($D$15:$D$54,R94,$J$15:$J$54,$AD$56)</f>
        <v>0</v>
      </c>
      <c r="AE94" s="61">
        <f aca="true" t="shared" si="31" ref="AE94:AE114">_xlfn.COUNTIFS($D$15:$D$54,R94,$J$15:$J$54,$AD$56,$K$15:$K$54,$AE$57)</f>
        <v>0</v>
      </c>
      <c r="AF94" s="61">
        <f aca="true" t="shared" si="32" ref="AF94:AF114">_xlfn.COUNTIFS($D$15:$D$54,R94,$J$15:$J$54,$AF$56)</f>
        <v>0</v>
      </c>
      <c r="AG94" s="61">
        <f aca="true" t="shared" si="33" ref="AG94:AG114">_xlfn.COUNTIFS($D$15:$D$54,R94,$J$15:$J$54,$AF$56,$K$15:$K$54,$AG$57)</f>
        <v>0</v>
      </c>
      <c r="AH94" s="62">
        <f aca="true" t="shared" si="34" ref="AH94:AH114">_xlfn.COUNTIFS($D$15:$D$54,R94,$H$15:$H$54,$AH$56)</f>
        <v>0</v>
      </c>
      <c r="AI94" s="63">
        <f aca="true" t="shared" si="35" ref="AI94:AI114">_xlfn.COUNTIFS($D$15:$D$54,R94,$H$15:$H$54,$AH$56,$K$15:$K$54,$AI$57)</f>
        <v>0</v>
      </c>
      <c r="AJ94" s="62">
        <f aca="true" t="shared" si="36" ref="AJ94:AJ114">_xlfn.COUNTIFS($D$15:$D$54,R94,$H$15:$H$54,$AJ$56)</f>
        <v>0</v>
      </c>
      <c r="AK94" s="64">
        <f aca="true" t="shared" si="37" ref="AK94:AK114">_xlfn.COUNTIFS($D$15:$D$54,R94,$H$15:$H$54,$AJ$56,$K$15:$K$54,$AK$57)</f>
        <v>0</v>
      </c>
      <c r="AL94" s="53"/>
      <c r="AM94" s="53"/>
      <c r="AN94" s="53"/>
      <c r="AO94" s="53"/>
      <c r="AP94" s="53"/>
      <c r="AQ94" s="53"/>
      <c r="AR94" s="53"/>
      <c r="AS94" s="53"/>
    </row>
    <row r="95" spans="18:45" ht="19.5" customHeight="1">
      <c r="R95" s="57" t="s">
        <v>383</v>
      </c>
      <c r="S95" s="245">
        <v>37</v>
      </c>
      <c r="T95" s="60">
        <f t="shared" si="21"/>
        <v>0</v>
      </c>
      <c r="U95" s="60">
        <f t="shared" si="21"/>
        <v>0</v>
      </c>
      <c r="V95" s="61">
        <f t="shared" si="22"/>
        <v>0</v>
      </c>
      <c r="W95" s="61">
        <f t="shared" si="23"/>
        <v>0</v>
      </c>
      <c r="X95" s="61">
        <f t="shared" si="24"/>
        <v>0</v>
      </c>
      <c r="Y95" s="61">
        <f t="shared" si="25"/>
        <v>0</v>
      </c>
      <c r="Z95" s="61">
        <f t="shared" si="26"/>
        <v>0</v>
      </c>
      <c r="AA95" s="61">
        <f t="shared" si="27"/>
        <v>0</v>
      </c>
      <c r="AB95" s="61">
        <f t="shared" si="28"/>
        <v>0</v>
      </c>
      <c r="AC95" s="61">
        <f t="shared" si="29"/>
        <v>0</v>
      </c>
      <c r="AD95" s="61">
        <f t="shared" si="30"/>
        <v>0</v>
      </c>
      <c r="AE95" s="61">
        <f t="shared" si="31"/>
        <v>0</v>
      </c>
      <c r="AF95" s="61">
        <f t="shared" si="32"/>
        <v>0</v>
      </c>
      <c r="AG95" s="61">
        <f t="shared" si="33"/>
        <v>0</v>
      </c>
      <c r="AH95" s="62">
        <f t="shared" si="34"/>
        <v>0</v>
      </c>
      <c r="AI95" s="63">
        <f t="shared" si="35"/>
        <v>0</v>
      </c>
      <c r="AJ95" s="62">
        <f t="shared" si="36"/>
        <v>0</v>
      </c>
      <c r="AK95" s="64">
        <f t="shared" si="37"/>
        <v>0</v>
      </c>
      <c r="AL95" s="53"/>
      <c r="AM95" s="53"/>
      <c r="AN95" s="53"/>
      <c r="AO95" s="53"/>
      <c r="AP95" s="53"/>
      <c r="AQ95" s="53"/>
      <c r="AR95" s="53"/>
      <c r="AS95" s="53"/>
    </row>
    <row r="96" spans="18:45" ht="19.5" customHeight="1">
      <c r="R96" s="57" t="s">
        <v>384</v>
      </c>
      <c r="S96" s="245">
        <v>38</v>
      </c>
      <c r="T96" s="60">
        <f t="shared" si="21"/>
        <v>0</v>
      </c>
      <c r="U96" s="60">
        <f t="shared" si="21"/>
        <v>0</v>
      </c>
      <c r="V96" s="61">
        <f t="shared" si="22"/>
        <v>0</v>
      </c>
      <c r="W96" s="61">
        <f t="shared" si="23"/>
        <v>0</v>
      </c>
      <c r="X96" s="61">
        <f t="shared" si="24"/>
        <v>0</v>
      </c>
      <c r="Y96" s="61">
        <f t="shared" si="25"/>
        <v>0</v>
      </c>
      <c r="Z96" s="61">
        <f t="shared" si="26"/>
        <v>0</v>
      </c>
      <c r="AA96" s="61">
        <f t="shared" si="27"/>
        <v>0</v>
      </c>
      <c r="AB96" s="61">
        <f t="shared" si="28"/>
        <v>0</v>
      </c>
      <c r="AC96" s="61">
        <f t="shared" si="29"/>
        <v>0</v>
      </c>
      <c r="AD96" s="61">
        <f t="shared" si="30"/>
        <v>0</v>
      </c>
      <c r="AE96" s="61">
        <f t="shared" si="31"/>
        <v>0</v>
      </c>
      <c r="AF96" s="61">
        <f t="shared" si="32"/>
        <v>0</v>
      </c>
      <c r="AG96" s="61">
        <f t="shared" si="33"/>
        <v>0</v>
      </c>
      <c r="AH96" s="62">
        <f t="shared" si="34"/>
        <v>0</v>
      </c>
      <c r="AI96" s="63">
        <f t="shared" si="35"/>
        <v>0</v>
      </c>
      <c r="AJ96" s="62">
        <f t="shared" si="36"/>
        <v>0</v>
      </c>
      <c r="AK96" s="64">
        <f t="shared" si="37"/>
        <v>0</v>
      </c>
      <c r="AL96" s="53"/>
      <c r="AM96" s="53"/>
      <c r="AN96" s="53"/>
      <c r="AO96" s="53"/>
      <c r="AP96" s="53"/>
      <c r="AQ96" s="53"/>
      <c r="AR96" s="53"/>
      <c r="AS96" s="53"/>
    </row>
    <row r="97" spans="18:45" ht="19.5" customHeight="1">
      <c r="R97" s="57" t="s">
        <v>385</v>
      </c>
      <c r="S97" s="245">
        <v>39</v>
      </c>
      <c r="T97" s="60">
        <f t="shared" si="21"/>
        <v>0</v>
      </c>
      <c r="U97" s="60">
        <f t="shared" si="21"/>
        <v>0</v>
      </c>
      <c r="V97" s="61">
        <f t="shared" si="22"/>
        <v>0</v>
      </c>
      <c r="W97" s="61">
        <f t="shared" si="23"/>
        <v>0</v>
      </c>
      <c r="X97" s="61">
        <f t="shared" si="24"/>
        <v>0</v>
      </c>
      <c r="Y97" s="61">
        <f t="shared" si="25"/>
        <v>0</v>
      </c>
      <c r="Z97" s="61">
        <f t="shared" si="26"/>
        <v>0</v>
      </c>
      <c r="AA97" s="61">
        <f t="shared" si="27"/>
        <v>0</v>
      </c>
      <c r="AB97" s="61">
        <f t="shared" si="28"/>
        <v>0</v>
      </c>
      <c r="AC97" s="61">
        <f t="shared" si="29"/>
        <v>0</v>
      </c>
      <c r="AD97" s="61">
        <f t="shared" si="30"/>
        <v>0</v>
      </c>
      <c r="AE97" s="61">
        <f t="shared" si="31"/>
        <v>0</v>
      </c>
      <c r="AF97" s="61">
        <f t="shared" si="32"/>
        <v>0</v>
      </c>
      <c r="AG97" s="61">
        <f t="shared" si="33"/>
        <v>0</v>
      </c>
      <c r="AH97" s="62">
        <f t="shared" si="34"/>
        <v>0</v>
      </c>
      <c r="AI97" s="63">
        <f t="shared" si="35"/>
        <v>0</v>
      </c>
      <c r="AJ97" s="62">
        <f t="shared" si="36"/>
        <v>0</v>
      </c>
      <c r="AK97" s="64">
        <f t="shared" si="37"/>
        <v>0</v>
      </c>
      <c r="AL97" s="53"/>
      <c r="AM97" s="53"/>
      <c r="AN97" s="53"/>
      <c r="AO97" s="53"/>
      <c r="AP97" s="53"/>
      <c r="AQ97" s="53"/>
      <c r="AR97" s="53"/>
      <c r="AS97" s="53"/>
    </row>
    <row r="98" spans="18:45" ht="19.5" customHeight="1">
      <c r="R98" s="57" t="s">
        <v>386</v>
      </c>
      <c r="S98" s="245">
        <v>40</v>
      </c>
      <c r="T98" s="60">
        <f t="shared" si="21"/>
        <v>0</v>
      </c>
      <c r="U98" s="60">
        <f t="shared" si="21"/>
        <v>0</v>
      </c>
      <c r="V98" s="61">
        <f t="shared" si="22"/>
        <v>0</v>
      </c>
      <c r="W98" s="61">
        <f t="shared" si="23"/>
        <v>0</v>
      </c>
      <c r="X98" s="61">
        <f t="shared" si="24"/>
        <v>0</v>
      </c>
      <c r="Y98" s="61">
        <f t="shared" si="25"/>
        <v>0</v>
      </c>
      <c r="Z98" s="61">
        <f t="shared" si="26"/>
        <v>0</v>
      </c>
      <c r="AA98" s="61">
        <f t="shared" si="27"/>
        <v>0</v>
      </c>
      <c r="AB98" s="61">
        <f t="shared" si="28"/>
        <v>0</v>
      </c>
      <c r="AC98" s="61">
        <f t="shared" si="29"/>
        <v>0</v>
      </c>
      <c r="AD98" s="61">
        <f t="shared" si="30"/>
        <v>0</v>
      </c>
      <c r="AE98" s="61">
        <f t="shared" si="31"/>
        <v>0</v>
      </c>
      <c r="AF98" s="61">
        <f t="shared" si="32"/>
        <v>0</v>
      </c>
      <c r="AG98" s="61">
        <f t="shared" si="33"/>
        <v>0</v>
      </c>
      <c r="AH98" s="62">
        <f t="shared" si="34"/>
        <v>0</v>
      </c>
      <c r="AI98" s="63">
        <f t="shared" si="35"/>
        <v>0</v>
      </c>
      <c r="AJ98" s="62">
        <f t="shared" si="36"/>
        <v>0</v>
      </c>
      <c r="AK98" s="64">
        <f t="shared" si="37"/>
        <v>0</v>
      </c>
      <c r="AL98" s="53"/>
      <c r="AM98" s="53"/>
      <c r="AN98" s="53"/>
      <c r="AO98" s="53"/>
      <c r="AP98" s="53"/>
      <c r="AQ98" s="53"/>
      <c r="AR98" s="53"/>
      <c r="AS98" s="53"/>
    </row>
    <row r="99" spans="18:45" ht="19.5" customHeight="1">
      <c r="R99" s="57" t="s">
        <v>387</v>
      </c>
      <c r="S99" s="245">
        <v>41</v>
      </c>
      <c r="T99" s="60">
        <f t="shared" si="21"/>
        <v>0</v>
      </c>
      <c r="U99" s="60">
        <f t="shared" si="21"/>
        <v>0</v>
      </c>
      <c r="V99" s="61">
        <f t="shared" si="22"/>
        <v>0</v>
      </c>
      <c r="W99" s="61">
        <f t="shared" si="23"/>
        <v>0</v>
      </c>
      <c r="X99" s="61">
        <f t="shared" si="24"/>
        <v>0</v>
      </c>
      <c r="Y99" s="61">
        <f t="shared" si="25"/>
        <v>0</v>
      </c>
      <c r="Z99" s="61">
        <f t="shared" si="26"/>
        <v>0</v>
      </c>
      <c r="AA99" s="61">
        <f t="shared" si="27"/>
        <v>0</v>
      </c>
      <c r="AB99" s="61">
        <f t="shared" si="28"/>
        <v>0</v>
      </c>
      <c r="AC99" s="61">
        <f t="shared" si="29"/>
        <v>0</v>
      </c>
      <c r="AD99" s="61">
        <f t="shared" si="30"/>
        <v>0</v>
      </c>
      <c r="AE99" s="61">
        <f t="shared" si="31"/>
        <v>0</v>
      </c>
      <c r="AF99" s="61">
        <f t="shared" si="32"/>
        <v>0</v>
      </c>
      <c r="AG99" s="61">
        <f t="shared" si="33"/>
        <v>0</v>
      </c>
      <c r="AH99" s="62">
        <f t="shared" si="34"/>
        <v>0</v>
      </c>
      <c r="AI99" s="63">
        <f t="shared" si="35"/>
        <v>0</v>
      </c>
      <c r="AJ99" s="62">
        <f t="shared" si="36"/>
        <v>0</v>
      </c>
      <c r="AK99" s="64">
        <f t="shared" si="37"/>
        <v>0</v>
      </c>
      <c r="AL99" s="53"/>
      <c r="AM99" s="53"/>
      <c r="AN99" s="53"/>
      <c r="AO99" s="53"/>
      <c r="AP99" s="53"/>
      <c r="AQ99" s="53"/>
      <c r="AR99" s="53"/>
      <c r="AS99" s="53"/>
    </row>
    <row r="100" spans="18:45" ht="19.5" customHeight="1">
      <c r="R100" s="57" t="s">
        <v>388</v>
      </c>
      <c r="S100" s="245">
        <v>42</v>
      </c>
      <c r="T100" s="60">
        <f t="shared" si="21"/>
        <v>0</v>
      </c>
      <c r="U100" s="60">
        <f t="shared" si="21"/>
        <v>0</v>
      </c>
      <c r="V100" s="61">
        <f t="shared" si="22"/>
        <v>0</v>
      </c>
      <c r="W100" s="61">
        <f t="shared" si="23"/>
        <v>0</v>
      </c>
      <c r="X100" s="61">
        <f t="shared" si="24"/>
        <v>0</v>
      </c>
      <c r="Y100" s="61">
        <f t="shared" si="25"/>
        <v>0</v>
      </c>
      <c r="Z100" s="61">
        <f t="shared" si="26"/>
        <v>0</v>
      </c>
      <c r="AA100" s="61">
        <f t="shared" si="27"/>
        <v>0</v>
      </c>
      <c r="AB100" s="61">
        <f t="shared" si="28"/>
        <v>0</v>
      </c>
      <c r="AC100" s="61">
        <f t="shared" si="29"/>
        <v>0</v>
      </c>
      <c r="AD100" s="61">
        <f t="shared" si="30"/>
        <v>0</v>
      </c>
      <c r="AE100" s="61">
        <f t="shared" si="31"/>
        <v>0</v>
      </c>
      <c r="AF100" s="61">
        <f t="shared" si="32"/>
        <v>0</v>
      </c>
      <c r="AG100" s="61">
        <f t="shared" si="33"/>
        <v>0</v>
      </c>
      <c r="AH100" s="62">
        <f t="shared" si="34"/>
        <v>0</v>
      </c>
      <c r="AI100" s="63">
        <f t="shared" si="35"/>
        <v>0</v>
      </c>
      <c r="AJ100" s="62">
        <f t="shared" si="36"/>
        <v>0</v>
      </c>
      <c r="AK100" s="64">
        <f t="shared" si="37"/>
        <v>0</v>
      </c>
      <c r="AL100" s="53"/>
      <c r="AM100" s="53"/>
      <c r="AN100" s="53"/>
      <c r="AO100" s="53"/>
      <c r="AP100" s="53"/>
      <c r="AQ100" s="53"/>
      <c r="AR100" s="53"/>
      <c r="AS100" s="53"/>
    </row>
    <row r="101" spans="18:45" ht="19.5" customHeight="1">
      <c r="R101" s="57" t="s">
        <v>389</v>
      </c>
      <c r="S101" s="245">
        <v>43</v>
      </c>
      <c r="T101" s="60">
        <f t="shared" si="21"/>
        <v>0</v>
      </c>
      <c r="U101" s="60">
        <f t="shared" si="21"/>
        <v>0</v>
      </c>
      <c r="V101" s="61">
        <f t="shared" si="22"/>
        <v>0</v>
      </c>
      <c r="W101" s="61">
        <f t="shared" si="23"/>
        <v>0</v>
      </c>
      <c r="X101" s="61">
        <f t="shared" si="24"/>
        <v>0</v>
      </c>
      <c r="Y101" s="61">
        <f t="shared" si="25"/>
        <v>0</v>
      </c>
      <c r="Z101" s="61">
        <f t="shared" si="26"/>
        <v>0</v>
      </c>
      <c r="AA101" s="61">
        <f t="shared" si="27"/>
        <v>0</v>
      </c>
      <c r="AB101" s="61">
        <f t="shared" si="28"/>
        <v>0</v>
      </c>
      <c r="AC101" s="61">
        <f t="shared" si="29"/>
        <v>0</v>
      </c>
      <c r="AD101" s="61">
        <f t="shared" si="30"/>
        <v>0</v>
      </c>
      <c r="AE101" s="61">
        <f t="shared" si="31"/>
        <v>0</v>
      </c>
      <c r="AF101" s="61">
        <f t="shared" si="32"/>
        <v>0</v>
      </c>
      <c r="AG101" s="61">
        <f t="shared" si="33"/>
        <v>0</v>
      </c>
      <c r="AH101" s="62">
        <f t="shared" si="34"/>
        <v>0</v>
      </c>
      <c r="AI101" s="63">
        <f t="shared" si="35"/>
        <v>0</v>
      </c>
      <c r="AJ101" s="62">
        <f t="shared" si="36"/>
        <v>0</v>
      </c>
      <c r="AK101" s="64">
        <f t="shared" si="37"/>
        <v>0</v>
      </c>
      <c r="AL101" s="53"/>
      <c r="AM101" s="53"/>
      <c r="AN101" s="53"/>
      <c r="AO101" s="53"/>
      <c r="AP101" s="53"/>
      <c r="AQ101" s="53"/>
      <c r="AR101" s="53"/>
      <c r="AS101" s="53"/>
    </row>
    <row r="102" spans="18:45" ht="19.5" customHeight="1">
      <c r="R102" s="57" t="s">
        <v>390</v>
      </c>
      <c r="S102" s="245">
        <v>44</v>
      </c>
      <c r="T102" s="60">
        <f t="shared" si="21"/>
        <v>0</v>
      </c>
      <c r="U102" s="60">
        <f t="shared" si="21"/>
        <v>0</v>
      </c>
      <c r="V102" s="61">
        <f t="shared" si="22"/>
        <v>0</v>
      </c>
      <c r="W102" s="61">
        <f t="shared" si="23"/>
        <v>0</v>
      </c>
      <c r="X102" s="61">
        <f t="shared" si="24"/>
        <v>0</v>
      </c>
      <c r="Y102" s="61">
        <f t="shared" si="25"/>
        <v>0</v>
      </c>
      <c r="Z102" s="61">
        <f t="shared" si="26"/>
        <v>0</v>
      </c>
      <c r="AA102" s="61">
        <f t="shared" si="27"/>
        <v>0</v>
      </c>
      <c r="AB102" s="61">
        <f t="shared" si="28"/>
        <v>0</v>
      </c>
      <c r="AC102" s="61">
        <f t="shared" si="29"/>
        <v>0</v>
      </c>
      <c r="AD102" s="61">
        <f t="shared" si="30"/>
        <v>0</v>
      </c>
      <c r="AE102" s="61">
        <f t="shared" si="31"/>
        <v>0</v>
      </c>
      <c r="AF102" s="61">
        <f t="shared" si="32"/>
        <v>0</v>
      </c>
      <c r="AG102" s="61">
        <f t="shared" si="33"/>
        <v>0</v>
      </c>
      <c r="AH102" s="62">
        <f t="shared" si="34"/>
        <v>0</v>
      </c>
      <c r="AI102" s="63">
        <f t="shared" si="35"/>
        <v>0</v>
      </c>
      <c r="AJ102" s="62">
        <f t="shared" si="36"/>
        <v>0</v>
      </c>
      <c r="AK102" s="64">
        <f t="shared" si="37"/>
        <v>0</v>
      </c>
      <c r="AL102" s="53"/>
      <c r="AM102" s="53"/>
      <c r="AN102" s="53"/>
      <c r="AO102" s="53"/>
      <c r="AP102" s="53"/>
      <c r="AQ102" s="53"/>
      <c r="AR102" s="53"/>
      <c r="AS102" s="53"/>
    </row>
    <row r="103" spans="18:45" ht="19.5" customHeight="1">
      <c r="R103" s="57" t="s">
        <v>391</v>
      </c>
      <c r="S103" s="245">
        <v>45</v>
      </c>
      <c r="T103" s="60">
        <f t="shared" si="21"/>
        <v>0</v>
      </c>
      <c r="U103" s="60">
        <f t="shared" si="21"/>
        <v>0</v>
      </c>
      <c r="V103" s="61">
        <f t="shared" si="22"/>
        <v>0</v>
      </c>
      <c r="W103" s="61">
        <f t="shared" si="23"/>
        <v>0</v>
      </c>
      <c r="X103" s="61">
        <f t="shared" si="24"/>
        <v>0</v>
      </c>
      <c r="Y103" s="61">
        <f t="shared" si="25"/>
        <v>0</v>
      </c>
      <c r="Z103" s="61">
        <f t="shared" si="26"/>
        <v>0</v>
      </c>
      <c r="AA103" s="61">
        <f t="shared" si="27"/>
        <v>0</v>
      </c>
      <c r="AB103" s="61">
        <f t="shared" si="28"/>
        <v>0</v>
      </c>
      <c r="AC103" s="61">
        <f t="shared" si="29"/>
        <v>0</v>
      </c>
      <c r="AD103" s="61">
        <f t="shared" si="30"/>
        <v>0</v>
      </c>
      <c r="AE103" s="61">
        <f t="shared" si="31"/>
        <v>0</v>
      </c>
      <c r="AF103" s="61">
        <f t="shared" si="32"/>
        <v>0</v>
      </c>
      <c r="AG103" s="61">
        <f t="shared" si="33"/>
        <v>0</v>
      </c>
      <c r="AH103" s="62">
        <f t="shared" si="34"/>
        <v>0</v>
      </c>
      <c r="AI103" s="63">
        <f t="shared" si="35"/>
        <v>0</v>
      </c>
      <c r="AJ103" s="62">
        <f t="shared" si="36"/>
        <v>0</v>
      </c>
      <c r="AK103" s="64">
        <f t="shared" si="37"/>
        <v>0</v>
      </c>
      <c r="AL103" s="53"/>
      <c r="AM103" s="53"/>
      <c r="AN103" s="53"/>
      <c r="AO103" s="53"/>
      <c r="AP103" s="53"/>
      <c r="AQ103" s="53"/>
      <c r="AR103" s="53"/>
      <c r="AS103" s="53"/>
    </row>
    <row r="104" spans="18:45" ht="19.5" customHeight="1">
      <c r="R104" s="57" t="s">
        <v>392</v>
      </c>
      <c r="S104" s="245">
        <v>46</v>
      </c>
      <c r="T104" s="60">
        <f t="shared" si="21"/>
        <v>0</v>
      </c>
      <c r="U104" s="60">
        <f t="shared" si="21"/>
        <v>0</v>
      </c>
      <c r="V104" s="61">
        <f t="shared" si="22"/>
        <v>0</v>
      </c>
      <c r="W104" s="61">
        <f t="shared" si="23"/>
        <v>0</v>
      </c>
      <c r="X104" s="61">
        <f t="shared" si="24"/>
        <v>0</v>
      </c>
      <c r="Y104" s="61">
        <f t="shared" si="25"/>
        <v>0</v>
      </c>
      <c r="Z104" s="61">
        <f t="shared" si="26"/>
        <v>0</v>
      </c>
      <c r="AA104" s="61">
        <f t="shared" si="27"/>
        <v>0</v>
      </c>
      <c r="AB104" s="61">
        <f t="shared" si="28"/>
        <v>0</v>
      </c>
      <c r="AC104" s="61">
        <f t="shared" si="29"/>
        <v>0</v>
      </c>
      <c r="AD104" s="61">
        <f t="shared" si="30"/>
        <v>0</v>
      </c>
      <c r="AE104" s="61">
        <f t="shared" si="31"/>
        <v>0</v>
      </c>
      <c r="AF104" s="61">
        <f t="shared" si="32"/>
        <v>0</v>
      </c>
      <c r="AG104" s="61">
        <f t="shared" si="33"/>
        <v>0</v>
      </c>
      <c r="AH104" s="62">
        <f t="shared" si="34"/>
        <v>0</v>
      </c>
      <c r="AI104" s="63">
        <f t="shared" si="35"/>
        <v>0</v>
      </c>
      <c r="AJ104" s="62">
        <f t="shared" si="36"/>
        <v>0</v>
      </c>
      <c r="AK104" s="64">
        <f t="shared" si="37"/>
        <v>0</v>
      </c>
      <c r="AL104" s="53"/>
      <c r="AM104" s="53"/>
      <c r="AN104" s="53"/>
      <c r="AO104" s="53"/>
      <c r="AP104" s="53"/>
      <c r="AQ104" s="53"/>
      <c r="AR104" s="53"/>
      <c r="AS104" s="53"/>
    </row>
    <row r="105" spans="18:45" ht="19.5" customHeight="1">
      <c r="R105" s="57" t="s">
        <v>393</v>
      </c>
      <c r="S105" s="245">
        <v>47</v>
      </c>
      <c r="T105" s="60">
        <f t="shared" si="21"/>
        <v>0</v>
      </c>
      <c r="U105" s="60">
        <f t="shared" si="21"/>
        <v>0</v>
      </c>
      <c r="V105" s="61">
        <f t="shared" si="22"/>
        <v>0</v>
      </c>
      <c r="W105" s="61">
        <f t="shared" si="23"/>
        <v>0</v>
      </c>
      <c r="X105" s="61">
        <f t="shared" si="24"/>
        <v>0</v>
      </c>
      <c r="Y105" s="61">
        <f t="shared" si="25"/>
        <v>0</v>
      </c>
      <c r="Z105" s="61">
        <f t="shared" si="26"/>
        <v>0</v>
      </c>
      <c r="AA105" s="61">
        <f t="shared" si="27"/>
        <v>0</v>
      </c>
      <c r="AB105" s="61">
        <f t="shared" si="28"/>
        <v>0</v>
      </c>
      <c r="AC105" s="61">
        <f t="shared" si="29"/>
        <v>0</v>
      </c>
      <c r="AD105" s="61">
        <f t="shared" si="30"/>
        <v>0</v>
      </c>
      <c r="AE105" s="61">
        <f t="shared" si="31"/>
        <v>0</v>
      </c>
      <c r="AF105" s="61">
        <f t="shared" si="32"/>
        <v>0</v>
      </c>
      <c r="AG105" s="61">
        <f t="shared" si="33"/>
        <v>0</v>
      </c>
      <c r="AH105" s="62">
        <f t="shared" si="34"/>
        <v>0</v>
      </c>
      <c r="AI105" s="63">
        <f t="shared" si="35"/>
        <v>0</v>
      </c>
      <c r="AJ105" s="62">
        <f t="shared" si="36"/>
        <v>0</v>
      </c>
      <c r="AK105" s="64">
        <f t="shared" si="37"/>
        <v>0</v>
      </c>
      <c r="AL105" s="53"/>
      <c r="AM105" s="53"/>
      <c r="AN105" s="53"/>
      <c r="AO105" s="53"/>
      <c r="AP105" s="53"/>
      <c r="AQ105" s="53"/>
      <c r="AR105" s="53"/>
      <c r="AS105" s="53"/>
    </row>
    <row r="106" spans="18:45" ht="19.5" customHeight="1">
      <c r="R106" s="57" t="s">
        <v>394</v>
      </c>
      <c r="S106" s="245">
        <v>48</v>
      </c>
      <c r="T106" s="60">
        <f t="shared" si="21"/>
        <v>0</v>
      </c>
      <c r="U106" s="60">
        <f t="shared" si="21"/>
        <v>0</v>
      </c>
      <c r="V106" s="61">
        <f t="shared" si="22"/>
        <v>0</v>
      </c>
      <c r="W106" s="61">
        <f t="shared" si="23"/>
        <v>0</v>
      </c>
      <c r="X106" s="61">
        <f t="shared" si="24"/>
        <v>0</v>
      </c>
      <c r="Y106" s="61">
        <f t="shared" si="25"/>
        <v>0</v>
      </c>
      <c r="Z106" s="61">
        <f t="shared" si="26"/>
        <v>0</v>
      </c>
      <c r="AA106" s="61">
        <f t="shared" si="27"/>
        <v>0</v>
      </c>
      <c r="AB106" s="61">
        <f t="shared" si="28"/>
        <v>0</v>
      </c>
      <c r="AC106" s="61">
        <f t="shared" si="29"/>
        <v>0</v>
      </c>
      <c r="AD106" s="61">
        <f t="shared" si="30"/>
        <v>0</v>
      </c>
      <c r="AE106" s="61">
        <f t="shared" si="31"/>
        <v>0</v>
      </c>
      <c r="AF106" s="61">
        <f t="shared" si="32"/>
        <v>0</v>
      </c>
      <c r="AG106" s="61">
        <f t="shared" si="33"/>
        <v>0</v>
      </c>
      <c r="AH106" s="62">
        <f t="shared" si="34"/>
        <v>0</v>
      </c>
      <c r="AI106" s="63">
        <f t="shared" si="35"/>
        <v>0</v>
      </c>
      <c r="AJ106" s="62">
        <f t="shared" si="36"/>
        <v>0</v>
      </c>
      <c r="AK106" s="64">
        <f t="shared" si="37"/>
        <v>0</v>
      </c>
      <c r="AL106" s="53"/>
      <c r="AM106" s="53"/>
      <c r="AN106" s="53"/>
      <c r="AO106" s="53"/>
      <c r="AP106" s="53"/>
      <c r="AQ106" s="53"/>
      <c r="AR106" s="53"/>
      <c r="AS106" s="53"/>
    </row>
    <row r="107" spans="18:45" ht="19.5" customHeight="1">
      <c r="R107" s="57" t="s">
        <v>395</v>
      </c>
      <c r="S107" s="245">
        <v>49</v>
      </c>
      <c r="T107" s="60">
        <f t="shared" si="21"/>
        <v>0</v>
      </c>
      <c r="U107" s="60">
        <f t="shared" si="21"/>
        <v>0</v>
      </c>
      <c r="V107" s="61">
        <f t="shared" si="22"/>
        <v>0</v>
      </c>
      <c r="W107" s="61">
        <f t="shared" si="23"/>
        <v>0</v>
      </c>
      <c r="X107" s="61">
        <f t="shared" si="24"/>
        <v>0</v>
      </c>
      <c r="Y107" s="61">
        <f t="shared" si="25"/>
        <v>0</v>
      </c>
      <c r="Z107" s="61">
        <f t="shared" si="26"/>
        <v>0</v>
      </c>
      <c r="AA107" s="61">
        <f t="shared" si="27"/>
        <v>0</v>
      </c>
      <c r="AB107" s="61">
        <f t="shared" si="28"/>
        <v>0</v>
      </c>
      <c r="AC107" s="61">
        <f t="shared" si="29"/>
        <v>0</v>
      </c>
      <c r="AD107" s="61">
        <f t="shared" si="30"/>
        <v>0</v>
      </c>
      <c r="AE107" s="61">
        <f t="shared" si="31"/>
        <v>0</v>
      </c>
      <c r="AF107" s="61">
        <f t="shared" si="32"/>
        <v>0</v>
      </c>
      <c r="AG107" s="61">
        <f t="shared" si="33"/>
        <v>0</v>
      </c>
      <c r="AH107" s="62">
        <f t="shared" si="34"/>
        <v>0</v>
      </c>
      <c r="AI107" s="63">
        <f t="shared" si="35"/>
        <v>0</v>
      </c>
      <c r="AJ107" s="62">
        <f t="shared" si="36"/>
        <v>0</v>
      </c>
      <c r="AK107" s="64">
        <f t="shared" si="37"/>
        <v>0</v>
      </c>
      <c r="AL107" s="53"/>
      <c r="AM107" s="53"/>
      <c r="AN107" s="53"/>
      <c r="AO107" s="53"/>
      <c r="AP107" s="53"/>
      <c r="AQ107" s="53"/>
      <c r="AR107" s="53"/>
      <c r="AS107" s="53"/>
    </row>
    <row r="108" spans="18:45" ht="19.5" customHeight="1">
      <c r="R108" s="57" t="s">
        <v>396</v>
      </c>
      <c r="S108" s="245">
        <v>50</v>
      </c>
      <c r="T108" s="60">
        <f t="shared" si="21"/>
        <v>0</v>
      </c>
      <c r="U108" s="60">
        <f t="shared" si="21"/>
        <v>0</v>
      </c>
      <c r="V108" s="61">
        <f t="shared" si="22"/>
        <v>0</v>
      </c>
      <c r="W108" s="61">
        <f t="shared" si="23"/>
        <v>0</v>
      </c>
      <c r="X108" s="61">
        <f t="shared" si="24"/>
        <v>0</v>
      </c>
      <c r="Y108" s="61">
        <f t="shared" si="25"/>
        <v>0</v>
      </c>
      <c r="Z108" s="61">
        <f t="shared" si="26"/>
        <v>0</v>
      </c>
      <c r="AA108" s="61">
        <f t="shared" si="27"/>
        <v>0</v>
      </c>
      <c r="AB108" s="61">
        <f t="shared" si="28"/>
        <v>0</v>
      </c>
      <c r="AC108" s="61">
        <f t="shared" si="29"/>
        <v>0</v>
      </c>
      <c r="AD108" s="61">
        <f t="shared" si="30"/>
        <v>0</v>
      </c>
      <c r="AE108" s="61">
        <f t="shared" si="31"/>
        <v>0</v>
      </c>
      <c r="AF108" s="61">
        <f t="shared" si="32"/>
        <v>0</v>
      </c>
      <c r="AG108" s="61">
        <f t="shared" si="33"/>
        <v>0</v>
      </c>
      <c r="AH108" s="62">
        <f t="shared" si="34"/>
        <v>0</v>
      </c>
      <c r="AI108" s="63">
        <f t="shared" si="35"/>
        <v>0</v>
      </c>
      <c r="AJ108" s="62">
        <f t="shared" si="36"/>
        <v>0</v>
      </c>
      <c r="AK108" s="64">
        <f t="shared" si="37"/>
        <v>0</v>
      </c>
      <c r="AL108" s="53"/>
      <c r="AM108" s="53"/>
      <c r="AN108" s="53"/>
      <c r="AO108" s="53"/>
      <c r="AP108" s="53"/>
      <c r="AQ108" s="53"/>
      <c r="AR108" s="53"/>
      <c r="AS108" s="53"/>
    </row>
    <row r="109" spans="18:45" ht="19.5" customHeight="1">
      <c r="R109" s="57" t="s">
        <v>397</v>
      </c>
      <c r="S109" s="245">
        <v>51</v>
      </c>
      <c r="T109" s="60">
        <f t="shared" si="21"/>
        <v>0</v>
      </c>
      <c r="U109" s="60">
        <f t="shared" si="21"/>
        <v>0</v>
      </c>
      <c r="V109" s="61">
        <f t="shared" si="22"/>
        <v>0</v>
      </c>
      <c r="W109" s="61">
        <f t="shared" si="23"/>
        <v>0</v>
      </c>
      <c r="X109" s="61">
        <f t="shared" si="24"/>
        <v>0</v>
      </c>
      <c r="Y109" s="61">
        <f t="shared" si="25"/>
        <v>0</v>
      </c>
      <c r="Z109" s="61">
        <f t="shared" si="26"/>
        <v>0</v>
      </c>
      <c r="AA109" s="61">
        <f t="shared" si="27"/>
        <v>0</v>
      </c>
      <c r="AB109" s="61">
        <f t="shared" si="28"/>
        <v>0</v>
      </c>
      <c r="AC109" s="61">
        <f t="shared" si="29"/>
        <v>0</v>
      </c>
      <c r="AD109" s="61">
        <f t="shared" si="30"/>
        <v>0</v>
      </c>
      <c r="AE109" s="61">
        <f t="shared" si="31"/>
        <v>0</v>
      </c>
      <c r="AF109" s="61">
        <f t="shared" si="32"/>
        <v>0</v>
      </c>
      <c r="AG109" s="61">
        <f t="shared" si="33"/>
        <v>0</v>
      </c>
      <c r="AH109" s="62">
        <f t="shared" si="34"/>
        <v>0</v>
      </c>
      <c r="AI109" s="63">
        <f t="shared" si="35"/>
        <v>0</v>
      </c>
      <c r="AJ109" s="62">
        <f t="shared" si="36"/>
        <v>0</v>
      </c>
      <c r="AK109" s="64">
        <f t="shared" si="37"/>
        <v>0</v>
      </c>
      <c r="AL109" s="53"/>
      <c r="AM109" s="53"/>
      <c r="AN109" s="53"/>
      <c r="AO109" s="53"/>
      <c r="AP109" s="53"/>
      <c r="AQ109" s="53"/>
      <c r="AR109" s="53"/>
      <c r="AS109" s="53"/>
    </row>
    <row r="110" spans="18:45" ht="19.5" customHeight="1">
      <c r="R110" s="57" t="s">
        <v>398</v>
      </c>
      <c r="S110" s="245">
        <v>52</v>
      </c>
      <c r="T110" s="60">
        <f t="shared" si="21"/>
        <v>0</v>
      </c>
      <c r="U110" s="60">
        <f t="shared" si="21"/>
        <v>0</v>
      </c>
      <c r="V110" s="61">
        <f t="shared" si="22"/>
        <v>0</v>
      </c>
      <c r="W110" s="61">
        <f t="shared" si="23"/>
        <v>0</v>
      </c>
      <c r="X110" s="61">
        <f t="shared" si="24"/>
        <v>0</v>
      </c>
      <c r="Y110" s="61">
        <f t="shared" si="25"/>
        <v>0</v>
      </c>
      <c r="Z110" s="61">
        <f t="shared" si="26"/>
        <v>0</v>
      </c>
      <c r="AA110" s="61">
        <f t="shared" si="27"/>
        <v>0</v>
      </c>
      <c r="AB110" s="61">
        <f t="shared" si="28"/>
        <v>0</v>
      </c>
      <c r="AC110" s="61">
        <f t="shared" si="29"/>
        <v>0</v>
      </c>
      <c r="AD110" s="61">
        <f t="shared" si="30"/>
        <v>0</v>
      </c>
      <c r="AE110" s="61">
        <f t="shared" si="31"/>
        <v>0</v>
      </c>
      <c r="AF110" s="61">
        <f t="shared" si="32"/>
        <v>0</v>
      </c>
      <c r="AG110" s="61">
        <f t="shared" si="33"/>
        <v>0</v>
      </c>
      <c r="AH110" s="62">
        <f t="shared" si="34"/>
        <v>0</v>
      </c>
      <c r="AI110" s="63">
        <f t="shared" si="35"/>
        <v>0</v>
      </c>
      <c r="AJ110" s="62">
        <f t="shared" si="36"/>
        <v>0</v>
      </c>
      <c r="AK110" s="64">
        <f t="shared" si="37"/>
        <v>0</v>
      </c>
      <c r="AL110" s="53"/>
      <c r="AM110" s="53"/>
      <c r="AN110" s="53"/>
      <c r="AO110" s="53"/>
      <c r="AP110" s="53"/>
      <c r="AQ110" s="53"/>
      <c r="AR110" s="53"/>
      <c r="AS110" s="53"/>
    </row>
    <row r="111" spans="18:45" ht="19.5" customHeight="1">
      <c r="R111" s="57" t="s">
        <v>399</v>
      </c>
      <c r="S111" s="245">
        <v>53</v>
      </c>
      <c r="T111" s="60">
        <f t="shared" si="21"/>
        <v>0</v>
      </c>
      <c r="U111" s="60">
        <f t="shared" si="21"/>
        <v>0</v>
      </c>
      <c r="V111" s="61">
        <f t="shared" si="22"/>
        <v>0</v>
      </c>
      <c r="W111" s="61">
        <f t="shared" si="23"/>
        <v>0</v>
      </c>
      <c r="X111" s="61">
        <f t="shared" si="24"/>
        <v>0</v>
      </c>
      <c r="Y111" s="61">
        <f t="shared" si="25"/>
        <v>0</v>
      </c>
      <c r="Z111" s="61">
        <f t="shared" si="26"/>
        <v>0</v>
      </c>
      <c r="AA111" s="61">
        <f t="shared" si="27"/>
        <v>0</v>
      </c>
      <c r="AB111" s="61">
        <f t="shared" si="28"/>
        <v>0</v>
      </c>
      <c r="AC111" s="61">
        <f t="shared" si="29"/>
        <v>0</v>
      </c>
      <c r="AD111" s="61">
        <f t="shared" si="30"/>
        <v>0</v>
      </c>
      <c r="AE111" s="61">
        <f t="shared" si="31"/>
        <v>0</v>
      </c>
      <c r="AF111" s="61">
        <f t="shared" si="32"/>
        <v>0</v>
      </c>
      <c r="AG111" s="61">
        <f t="shared" si="33"/>
        <v>0</v>
      </c>
      <c r="AH111" s="62">
        <f t="shared" si="34"/>
        <v>0</v>
      </c>
      <c r="AI111" s="63">
        <f t="shared" si="35"/>
        <v>0</v>
      </c>
      <c r="AJ111" s="62">
        <f t="shared" si="36"/>
        <v>0</v>
      </c>
      <c r="AK111" s="64">
        <f t="shared" si="37"/>
        <v>0</v>
      </c>
      <c r="AL111" s="53"/>
      <c r="AM111" s="53"/>
      <c r="AN111" s="53"/>
      <c r="AO111" s="53"/>
      <c r="AP111" s="53"/>
      <c r="AQ111" s="53"/>
      <c r="AR111" s="53"/>
      <c r="AS111" s="53"/>
    </row>
    <row r="112" spans="18:45" ht="19.5" customHeight="1">
      <c r="R112" s="57" t="s">
        <v>400</v>
      </c>
      <c r="S112" s="245">
        <v>54</v>
      </c>
      <c r="T112" s="60">
        <f t="shared" si="21"/>
        <v>0</v>
      </c>
      <c r="U112" s="60">
        <f t="shared" si="21"/>
        <v>0</v>
      </c>
      <c r="V112" s="61">
        <f t="shared" si="22"/>
        <v>0</v>
      </c>
      <c r="W112" s="61">
        <f t="shared" si="23"/>
        <v>0</v>
      </c>
      <c r="X112" s="61">
        <f t="shared" si="24"/>
        <v>0</v>
      </c>
      <c r="Y112" s="61">
        <f t="shared" si="25"/>
        <v>0</v>
      </c>
      <c r="Z112" s="61">
        <f t="shared" si="26"/>
        <v>0</v>
      </c>
      <c r="AA112" s="61">
        <f t="shared" si="27"/>
        <v>0</v>
      </c>
      <c r="AB112" s="61">
        <f t="shared" si="28"/>
        <v>0</v>
      </c>
      <c r="AC112" s="61">
        <f t="shared" si="29"/>
        <v>0</v>
      </c>
      <c r="AD112" s="61">
        <f t="shared" si="30"/>
        <v>0</v>
      </c>
      <c r="AE112" s="61">
        <f t="shared" si="31"/>
        <v>0</v>
      </c>
      <c r="AF112" s="61">
        <f t="shared" si="32"/>
        <v>0</v>
      </c>
      <c r="AG112" s="61">
        <f t="shared" si="33"/>
        <v>0</v>
      </c>
      <c r="AH112" s="62">
        <f t="shared" si="34"/>
        <v>0</v>
      </c>
      <c r="AI112" s="63">
        <f t="shared" si="35"/>
        <v>0</v>
      </c>
      <c r="AJ112" s="62">
        <f t="shared" si="36"/>
        <v>0</v>
      </c>
      <c r="AK112" s="64">
        <f t="shared" si="37"/>
        <v>0</v>
      </c>
      <c r="AL112" s="53"/>
      <c r="AM112" s="53"/>
      <c r="AN112" s="53"/>
      <c r="AO112" s="53"/>
      <c r="AP112" s="53"/>
      <c r="AQ112" s="53"/>
      <c r="AR112" s="53"/>
      <c r="AS112" s="53"/>
    </row>
    <row r="113" spans="18:45" ht="19.5" customHeight="1">
      <c r="R113" s="57" t="s">
        <v>401</v>
      </c>
      <c r="S113" s="245">
        <v>55</v>
      </c>
      <c r="T113" s="60">
        <f t="shared" si="21"/>
        <v>0</v>
      </c>
      <c r="U113" s="60">
        <f t="shared" si="21"/>
        <v>0</v>
      </c>
      <c r="V113" s="61">
        <f t="shared" si="22"/>
        <v>0</v>
      </c>
      <c r="W113" s="61">
        <f t="shared" si="23"/>
        <v>0</v>
      </c>
      <c r="X113" s="61">
        <f t="shared" si="24"/>
        <v>0</v>
      </c>
      <c r="Y113" s="61">
        <f t="shared" si="25"/>
        <v>0</v>
      </c>
      <c r="Z113" s="61">
        <f t="shared" si="26"/>
        <v>0</v>
      </c>
      <c r="AA113" s="61">
        <f t="shared" si="27"/>
        <v>0</v>
      </c>
      <c r="AB113" s="61">
        <f t="shared" si="28"/>
        <v>0</v>
      </c>
      <c r="AC113" s="61">
        <f t="shared" si="29"/>
        <v>0</v>
      </c>
      <c r="AD113" s="61">
        <f t="shared" si="30"/>
        <v>0</v>
      </c>
      <c r="AE113" s="61">
        <f t="shared" si="31"/>
        <v>0</v>
      </c>
      <c r="AF113" s="61">
        <f t="shared" si="32"/>
        <v>0</v>
      </c>
      <c r="AG113" s="61">
        <f t="shared" si="33"/>
        <v>0</v>
      </c>
      <c r="AH113" s="62">
        <f t="shared" si="34"/>
        <v>0</v>
      </c>
      <c r="AI113" s="63">
        <f t="shared" si="35"/>
        <v>0</v>
      </c>
      <c r="AJ113" s="62">
        <f t="shared" si="36"/>
        <v>0</v>
      </c>
      <c r="AK113" s="64">
        <f t="shared" si="37"/>
        <v>0</v>
      </c>
      <c r="AL113" s="53"/>
      <c r="AM113" s="53"/>
      <c r="AN113" s="53"/>
      <c r="AO113" s="53"/>
      <c r="AP113" s="53"/>
      <c r="AQ113" s="53"/>
      <c r="AR113" s="53"/>
      <c r="AS113" s="53"/>
    </row>
    <row r="114" spans="18:45" ht="19.5" customHeight="1" thickBot="1">
      <c r="R114" s="66" t="s">
        <v>402</v>
      </c>
      <c r="S114" s="67">
        <v>56</v>
      </c>
      <c r="T114" s="68">
        <f t="shared" si="21"/>
        <v>0</v>
      </c>
      <c r="U114" s="68">
        <f t="shared" si="21"/>
        <v>0</v>
      </c>
      <c r="V114" s="69">
        <f t="shared" si="22"/>
        <v>0</v>
      </c>
      <c r="W114" s="69">
        <f t="shared" si="23"/>
        <v>0</v>
      </c>
      <c r="X114" s="69">
        <f t="shared" si="24"/>
        <v>0</v>
      </c>
      <c r="Y114" s="69">
        <f t="shared" si="25"/>
        <v>0</v>
      </c>
      <c r="Z114" s="69">
        <f t="shared" si="26"/>
        <v>0</v>
      </c>
      <c r="AA114" s="69">
        <f t="shared" si="27"/>
        <v>0</v>
      </c>
      <c r="AB114" s="69">
        <f t="shared" si="28"/>
        <v>0</v>
      </c>
      <c r="AC114" s="69">
        <f t="shared" si="29"/>
        <v>0</v>
      </c>
      <c r="AD114" s="69">
        <f t="shared" si="30"/>
        <v>0</v>
      </c>
      <c r="AE114" s="69">
        <f t="shared" si="31"/>
        <v>0</v>
      </c>
      <c r="AF114" s="69">
        <f t="shared" si="32"/>
        <v>0</v>
      </c>
      <c r="AG114" s="69">
        <f t="shared" si="33"/>
        <v>0</v>
      </c>
      <c r="AH114" s="70">
        <f t="shared" si="34"/>
        <v>0</v>
      </c>
      <c r="AI114" s="71">
        <f t="shared" si="35"/>
        <v>0</v>
      </c>
      <c r="AJ114" s="70">
        <f t="shared" si="36"/>
        <v>0</v>
      </c>
      <c r="AK114" s="72">
        <f t="shared" si="37"/>
        <v>0</v>
      </c>
      <c r="AL114" s="53"/>
      <c r="AM114" s="53"/>
      <c r="AN114" s="53"/>
      <c r="AO114" s="53"/>
      <c r="AP114" s="53"/>
      <c r="AQ114" s="53"/>
      <c r="AR114" s="53"/>
      <c r="AS114" s="53"/>
    </row>
    <row r="115" spans="17:45" ht="19.5" customHeight="1">
      <c r="Q115" s="38" t="s">
        <v>279</v>
      </c>
      <c r="R115" s="73" t="s">
        <v>646</v>
      </c>
      <c r="S115" s="74">
        <v>57</v>
      </c>
      <c r="T115" s="75">
        <f t="shared" si="21"/>
        <v>0</v>
      </c>
      <c r="U115" s="75">
        <f t="shared" si="21"/>
        <v>0</v>
      </c>
      <c r="V115" s="75">
        <f>V116+V117+V119+V120</f>
        <v>0</v>
      </c>
      <c r="W115" s="75">
        <f aca="true" t="shared" si="38" ref="W115:AK115">W116+W117+W119+W120</f>
        <v>0</v>
      </c>
      <c r="X115" s="75">
        <f t="shared" si="38"/>
        <v>0</v>
      </c>
      <c r="Y115" s="75">
        <f t="shared" si="38"/>
        <v>0</v>
      </c>
      <c r="Z115" s="75">
        <f t="shared" si="38"/>
        <v>0</v>
      </c>
      <c r="AA115" s="75">
        <f t="shared" si="38"/>
        <v>0</v>
      </c>
      <c r="AB115" s="75">
        <f t="shared" si="38"/>
        <v>0</v>
      </c>
      <c r="AC115" s="75">
        <f t="shared" si="38"/>
        <v>0</v>
      </c>
      <c r="AD115" s="75">
        <f t="shared" si="38"/>
        <v>0</v>
      </c>
      <c r="AE115" s="75">
        <f t="shared" si="38"/>
        <v>0</v>
      </c>
      <c r="AF115" s="75">
        <f t="shared" si="38"/>
        <v>0</v>
      </c>
      <c r="AG115" s="75">
        <f t="shared" si="38"/>
        <v>0</v>
      </c>
      <c r="AH115" s="75">
        <f t="shared" si="38"/>
        <v>0</v>
      </c>
      <c r="AI115" s="75">
        <f t="shared" si="38"/>
        <v>0</v>
      </c>
      <c r="AJ115" s="75">
        <f t="shared" si="38"/>
        <v>0</v>
      </c>
      <c r="AK115" s="75">
        <f t="shared" si="38"/>
        <v>0</v>
      </c>
      <c r="AL115" s="53"/>
      <c r="AM115" s="53"/>
      <c r="AN115" s="53"/>
      <c r="AO115" s="53"/>
      <c r="AP115" s="53"/>
      <c r="AQ115" s="53"/>
      <c r="AR115" s="53"/>
      <c r="AS115" s="53"/>
    </row>
    <row r="116" spans="18:45" ht="19.5" customHeight="1">
      <c r="R116" s="75" t="s">
        <v>403</v>
      </c>
      <c r="S116" s="74"/>
      <c r="T116" s="75">
        <f t="shared" si="21"/>
        <v>0</v>
      </c>
      <c r="U116" s="75">
        <f t="shared" si="21"/>
        <v>0</v>
      </c>
      <c r="V116" s="61">
        <f>_xlfn.COUNTIFS($D$15:$D$54,R116,$J$15:$J$54,$V$56)</f>
        <v>0</v>
      </c>
      <c r="W116" s="76">
        <f>_xlfn.COUNTIFS($D$15:$D$54,R116,$J$15:$J$54,$V$56,$K$15:$K$54,$W$57)</f>
        <v>0</v>
      </c>
      <c r="X116" s="76">
        <f>_xlfn.COUNTIFS($D$15:$D$54,R116,$J$15:$J$54,$X$56)</f>
        <v>0</v>
      </c>
      <c r="Y116" s="76">
        <f>_xlfn.COUNTIFS($D$15:$D$54,R116,$J$15:$J$54,$X$56,$K$15:$K$54,$Y$57)</f>
        <v>0</v>
      </c>
      <c r="Z116" s="76">
        <f>_xlfn.COUNTIFS($D$15:$D$54,R116,$J$15:$J$54,$Z$56)</f>
        <v>0</v>
      </c>
      <c r="AA116" s="76">
        <f>_xlfn.COUNTIFS($D$15:$D$54,R116,$J$15:$J$54,$Z$56,$K$15:$K$54,$AA$57)</f>
        <v>0</v>
      </c>
      <c r="AB116" s="76">
        <f>_xlfn.COUNTIFS($D$15:$D$54,R116,$J$15:$J$54,$AB$56)</f>
        <v>0</v>
      </c>
      <c r="AC116" s="76">
        <f>_xlfn.COUNTIFS($D$15:$D$54,R116,$J$15:$J$54,$AB$56,$K$15:$K$54,$AC$57)</f>
        <v>0</v>
      </c>
      <c r="AD116" s="76">
        <f>_xlfn.COUNTIFS($D$15:$D$54,R116,$J$15:$J$54,$AD$56)</f>
        <v>0</v>
      </c>
      <c r="AE116" s="76">
        <f>_xlfn.COUNTIFS($D$15:$D$54,R116,$J$15:$J$54,$AD$56,$K$15:$K$54,$AE$57)</f>
        <v>0</v>
      </c>
      <c r="AF116" s="76">
        <f>_xlfn.COUNTIFS($D$15:$D$54,R116,$J$15:$J$54,$AF$56)</f>
        <v>0</v>
      </c>
      <c r="AG116" s="76">
        <f>_xlfn.COUNTIFS($D$15:$D$54,R116,$J$15:$J$54,$AF$56,$K$15:$K$54,$AG$57)</f>
        <v>0</v>
      </c>
      <c r="AH116" s="62">
        <f>_xlfn.COUNTIFS($D$15:$D$54,R116,$H$15:$H$54,$AH$56)</f>
        <v>0</v>
      </c>
      <c r="AI116" s="63">
        <f>_xlfn.COUNTIFS($D$15:$D$54,R116,$H$15:$H$54,$AH$56,$K$15:$K$54,$AI$57)</f>
        <v>0</v>
      </c>
      <c r="AJ116" s="62">
        <f>_xlfn.COUNTIFS($D$15:$D$54,R116,$H$15:$H$54,$AJ$56)</f>
        <v>0</v>
      </c>
      <c r="AK116" s="64">
        <f>_xlfn.COUNTIFS($D$15:$D$54,R116,$H$15:$H$54,$AJ$56,$K$15:$K$54,$AK$57)</f>
        <v>0</v>
      </c>
      <c r="AL116" s="53"/>
      <c r="AM116" s="53"/>
      <c r="AN116" s="53"/>
      <c r="AO116" s="53"/>
      <c r="AP116" s="53"/>
      <c r="AQ116" s="53"/>
      <c r="AR116" s="53"/>
      <c r="AS116" s="53"/>
    </row>
    <row r="117" spans="18:45" ht="19.5" customHeight="1">
      <c r="R117" s="77" t="s">
        <v>404</v>
      </c>
      <c r="S117" s="78"/>
      <c r="T117" s="75">
        <f t="shared" si="21"/>
        <v>0</v>
      </c>
      <c r="U117" s="75">
        <f t="shared" si="21"/>
        <v>0</v>
      </c>
      <c r="V117" s="61">
        <f>_xlfn.COUNTIFS($D$15:$D$54,R117,$J$15:$J$54,$V$56)</f>
        <v>0</v>
      </c>
      <c r="W117" s="76">
        <f>_xlfn.COUNTIFS($D$15:$D$54,R117,$J$15:$J$54,$V$56,$K$15:$K$54,$W$57)</f>
        <v>0</v>
      </c>
      <c r="X117" s="76">
        <f>_xlfn.COUNTIFS($D$15:$D$54,R117,$J$15:$J$54,$X$56)</f>
        <v>0</v>
      </c>
      <c r="Y117" s="76">
        <f>_xlfn.COUNTIFS($D$15:$D$54,R117,$J$15:$J$54,$X$56,$K$15:$K$54,$Y$57)</f>
        <v>0</v>
      </c>
      <c r="Z117" s="76">
        <f>_xlfn.COUNTIFS($D$15:$D$54,R117,$J$15:$J$54,$Z$56)</f>
        <v>0</v>
      </c>
      <c r="AA117" s="76">
        <f>_xlfn.COUNTIFS($D$15:$D$54,R117,$J$15:$J$54,$Z$56,$K$15:$K$54,$AA$57)</f>
        <v>0</v>
      </c>
      <c r="AB117" s="76">
        <f>_xlfn.COUNTIFS($D$15:$D$54,R117,$J$15:$J$54,$AB$56)</f>
        <v>0</v>
      </c>
      <c r="AC117" s="76">
        <f>_xlfn.COUNTIFS($D$15:$D$54,R117,$J$15:$J$54,$AB$56,$K$15:$K$54,$AC$57)</f>
        <v>0</v>
      </c>
      <c r="AD117" s="76">
        <f>_xlfn.COUNTIFS($D$15:$D$54,R117,$J$15:$J$54,$AD$56)</f>
        <v>0</v>
      </c>
      <c r="AE117" s="76">
        <f>_xlfn.COUNTIFS($D$15:$D$54,R117,$J$15:$J$54,$AD$56,$K$15:$K$54,$AE$57)</f>
        <v>0</v>
      </c>
      <c r="AF117" s="76">
        <f>_xlfn.COUNTIFS($D$15:$D$54,R117,$J$15:$J$54,$AF$56)</f>
        <v>0</v>
      </c>
      <c r="AG117" s="76">
        <f>_xlfn.COUNTIFS($D$15:$D$54,R117,$J$15:$J$54,$AF$56,$K$15:$K$54,$AG$57)</f>
        <v>0</v>
      </c>
      <c r="AH117" s="62">
        <f>_xlfn.COUNTIFS($D$15:$D$54,R117,$H$15:$H$54,$AH$56)</f>
        <v>0</v>
      </c>
      <c r="AI117" s="63">
        <f>_xlfn.COUNTIFS($D$15:$D$54,R117,$H$15:$H$54,$AH$56,$K$15:$K$54,$AI$57)</f>
        <v>0</v>
      </c>
      <c r="AJ117" s="62">
        <f>_xlfn.COUNTIFS($D$15:$D$54,R117,$H$15:$H$54,$AJ$56)</f>
        <v>0</v>
      </c>
      <c r="AK117" s="64">
        <f>_xlfn.COUNTIFS($D$15:$D$54,R117,$H$15:$H$54,$AJ$56,$K$15:$K$54,$AK$57)</f>
        <v>0</v>
      </c>
      <c r="AL117" s="53"/>
      <c r="AM117" s="53"/>
      <c r="AN117" s="53"/>
      <c r="AO117" s="53"/>
      <c r="AP117" s="53"/>
      <c r="AQ117" s="53"/>
      <c r="AR117" s="53"/>
      <c r="AS117" s="53"/>
    </row>
    <row r="118" spans="18:45" ht="19.5" customHeight="1">
      <c r="R118" s="79" t="s">
        <v>645</v>
      </c>
      <c r="S118" s="245">
        <v>58</v>
      </c>
      <c r="T118" s="60">
        <f t="shared" si="21"/>
        <v>0</v>
      </c>
      <c r="U118" s="60">
        <f t="shared" si="21"/>
        <v>0</v>
      </c>
      <c r="V118" s="60"/>
      <c r="W118" s="75"/>
      <c r="X118" s="60"/>
      <c r="Y118" s="60"/>
      <c r="Z118" s="60"/>
      <c r="AA118" s="60"/>
      <c r="AB118" s="60"/>
      <c r="AC118" s="60"/>
      <c r="AD118" s="60"/>
      <c r="AE118" s="60"/>
      <c r="AF118" s="60"/>
      <c r="AG118" s="60"/>
      <c r="AH118" s="60"/>
      <c r="AI118" s="60"/>
      <c r="AJ118" s="60"/>
      <c r="AK118" s="60"/>
      <c r="AL118" s="53"/>
      <c r="AM118" s="53"/>
      <c r="AN118" s="53"/>
      <c r="AO118" s="53"/>
      <c r="AP118" s="53"/>
      <c r="AQ118" s="53"/>
      <c r="AR118" s="53"/>
      <c r="AS118" s="53"/>
    </row>
    <row r="119" spans="18:45" ht="19.5" customHeight="1">
      <c r="R119" s="80" t="s">
        <v>405</v>
      </c>
      <c r="S119" s="245">
        <v>59</v>
      </c>
      <c r="T119" s="60">
        <f t="shared" si="21"/>
        <v>0</v>
      </c>
      <c r="U119" s="60">
        <f t="shared" si="21"/>
        <v>0</v>
      </c>
      <c r="V119" s="61">
        <f>_xlfn.COUNTIFS($D$15:$D$54,R119,$J$15:$J$54,$V$56)</f>
        <v>0</v>
      </c>
      <c r="W119" s="76">
        <f>_xlfn.COUNTIFS($D$15:$D$54,R119,$J$15:$J$54,$V$56,$K$15:$K$54,$W$57)</f>
        <v>0</v>
      </c>
      <c r="X119" s="61">
        <f>_xlfn.COUNTIFS($D$15:$D$54,R119,$J$15:$J$54,$X$56)</f>
        <v>0</v>
      </c>
      <c r="Y119" s="61">
        <f>_xlfn.COUNTIFS($D$15:$D$54,R119,$J$15:$J$54,$X$56,$K$15:$K$54,$Y$57)</f>
        <v>0</v>
      </c>
      <c r="Z119" s="61">
        <f>_xlfn.COUNTIFS($D$15:$D$54,R119,$J$15:$J$54,$Z$56)</f>
        <v>0</v>
      </c>
      <c r="AA119" s="61">
        <f>_xlfn.COUNTIFS($D$15:$D$54,R119,$J$15:$J$54,$Z$56,$K$15:$K$54,$AA$57)</f>
        <v>0</v>
      </c>
      <c r="AB119" s="61">
        <f>_xlfn.COUNTIFS($D$15:$D$54,R119,$J$15:$J$54,$AB$56)</f>
        <v>0</v>
      </c>
      <c r="AC119" s="61">
        <f>_xlfn.COUNTIFS($D$15:$D$54,R119,$J$15:$J$54,$AB$56,$K$15:$K$54,$AC$57)</f>
        <v>0</v>
      </c>
      <c r="AD119" s="61">
        <f>_xlfn.COUNTIFS($D$15:$D$54,R119,$J$15:$J$54,$AD$56)</f>
        <v>0</v>
      </c>
      <c r="AE119" s="61">
        <f>_xlfn.COUNTIFS($D$15:$D$54,R119,$J$15:$J$54,$AD$56,$K$15:$K$54,$AE$57)</f>
        <v>0</v>
      </c>
      <c r="AF119" s="61">
        <f>_xlfn.COUNTIFS($D$15:$D$54,R119,$J$15:$J$54,$AF$56)</f>
        <v>0</v>
      </c>
      <c r="AG119" s="61">
        <f>_xlfn.COUNTIFS($D$15:$D$54,R119,$J$15:$J$54,$AF$56,$K$15:$K$54,$AG$57)</f>
        <v>0</v>
      </c>
      <c r="AH119" s="62">
        <f>_xlfn.COUNTIFS($D$15:$D$54,R119,$H$15:$H$54,$AH$56)</f>
        <v>0</v>
      </c>
      <c r="AI119" s="63">
        <f>_xlfn.COUNTIFS($D$15:$D$54,R119,$H$15:$H$54,$AH$56,$K$15:$K$54,$AI$57)</f>
        <v>0</v>
      </c>
      <c r="AJ119" s="62">
        <f>_xlfn.COUNTIFS($D$15:$D$54,R119,$H$15:$H$54,$AJ$56)</f>
        <v>0</v>
      </c>
      <c r="AK119" s="64">
        <f>_xlfn.COUNTIFS($D$15:$D$54,R119,$H$15:$H$54,$AJ$56,$K$15:$K$54,$AK$57)</f>
        <v>0</v>
      </c>
      <c r="AL119" s="53"/>
      <c r="AM119" s="53"/>
      <c r="AN119" s="53"/>
      <c r="AO119" s="53"/>
      <c r="AP119" s="53"/>
      <c r="AQ119" s="53"/>
      <c r="AR119" s="53"/>
      <c r="AS119" s="53"/>
    </row>
    <row r="120" spans="18:45" ht="19.5" customHeight="1" thickBot="1">
      <c r="R120" s="66" t="s">
        <v>406</v>
      </c>
      <c r="S120" s="67">
        <v>60</v>
      </c>
      <c r="T120" s="68">
        <f t="shared" si="21"/>
        <v>0</v>
      </c>
      <c r="U120" s="68">
        <f t="shared" si="21"/>
        <v>0</v>
      </c>
      <c r="V120" s="69">
        <f>_xlfn.COUNTIFS($D$15:$D$54,R120,$J$15:$J$54,$V$56)</f>
        <v>0</v>
      </c>
      <c r="W120" s="69">
        <f>_xlfn.COUNTIFS($D$15:$D$54,R120,$J$15:$J$54,$V$56,$K$15:$K$54,$W$57)</f>
        <v>0</v>
      </c>
      <c r="X120" s="69">
        <f>_xlfn.COUNTIFS($D$15:$D$54,R120,$J$15:$J$54,$X$56)</f>
        <v>0</v>
      </c>
      <c r="Y120" s="69">
        <f>_xlfn.COUNTIFS($D$15:$D$54,R120,$J$15:$J$54,$X$56,$K$15:$K$54,$Y$57)</f>
        <v>0</v>
      </c>
      <c r="Z120" s="69">
        <f>_xlfn.COUNTIFS($D$15:$D$54,R120,$J$15:$J$54,$Z$56)</f>
        <v>0</v>
      </c>
      <c r="AA120" s="69">
        <f>_xlfn.COUNTIFS($D$15:$D$54,R120,$J$15:$J$54,$Z$56,$K$15:$K$54,$AA$57)</f>
        <v>0</v>
      </c>
      <c r="AB120" s="69">
        <f>_xlfn.COUNTIFS($D$15:$D$54,R120,$J$15:$J$54,$AB$56)</f>
        <v>0</v>
      </c>
      <c r="AC120" s="69">
        <f>_xlfn.COUNTIFS($D$15:$D$54,R120,$J$15:$J$54,$AB$56,$K$15:$K$54,$AC$57)</f>
        <v>0</v>
      </c>
      <c r="AD120" s="69">
        <f>_xlfn.COUNTIFS($D$15:$D$54,R120,$J$15:$J$54,$AD$56)</f>
        <v>0</v>
      </c>
      <c r="AE120" s="69">
        <f>_xlfn.COUNTIFS($D$15:$D$54,R120,$J$15:$J$54,$AD$56,$K$15:$K$54,$AE$57)</f>
        <v>0</v>
      </c>
      <c r="AF120" s="69">
        <f>_xlfn.COUNTIFS($D$15:$D$54,R120,$J$15:$J$54,$AF$56)</f>
        <v>0</v>
      </c>
      <c r="AG120" s="69">
        <f>_xlfn.COUNTIFS($D$15:$D$54,R120,$J$15:$J$54,$AF$56,$K$15:$K$54,$AG$57)</f>
        <v>0</v>
      </c>
      <c r="AH120" s="70">
        <f>_xlfn.COUNTIFS($D$15:$D$54,R120,$H$15:$H$54,$AH$56)</f>
        <v>0</v>
      </c>
      <c r="AI120" s="71">
        <f>_xlfn.COUNTIFS($D$15:$D$54,R120,$H$15:$H$54,$AH$56,$K$15:$K$54,$AI$57)</f>
        <v>0</v>
      </c>
      <c r="AJ120" s="70">
        <f>_xlfn.COUNTIFS($D$15:$D$54,R120,$H$15:$H$54,$AJ$56)</f>
        <v>0</v>
      </c>
      <c r="AK120" s="72">
        <f>_xlfn.COUNTIFS($D$15:$D$54,R120,$H$15:$H$54,$AJ$56,$K$15:$K$54,$AK$57)</f>
        <v>0</v>
      </c>
      <c r="AL120" s="53"/>
      <c r="AM120" s="53"/>
      <c r="AN120" s="53"/>
      <c r="AO120" s="53"/>
      <c r="AP120" s="53"/>
      <c r="AQ120" s="53"/>
      <c r="AR120" s="53"/>
      <c r="AS120" s="53"/>
    </row>
    <row r="121" spans="17:45" ht="19.5" customHeight="1">
      <c r="Q121" s="38" t="s">
        <v>286</v>
      </c>
      <c r="R121" s="81" t="s">
        <v>287</v>
      </c>
      <c r="S121" s="78">
        <v>61</v>
      </c>
      <c r="T121" s="82">
        <f t="shared" si="21"/>
        <v>0</v>
      </c>
      <c r="U121" s="82">
        <f t="shared" si="21"/>
        <v>0</v>
      </c>
      <c r="V121" s="75">
        <f>V122+V124+V125</f>
        <v>0</v>
      </c>
      <c r="W121" s="75">
        <f aca="true" t="shared" si="39" ref="W121:AK121">W122+W124+W125</f>
        <v>0</v>
      </c>
      <c r="X121" s="75">
        <f t="shared" si="39"/>
        <v>0</v>
      </c>
      <c r="Y121" s="75">
        <f t="shared" si="39"/>
        <v>0</v>
      </c>
      <c r="Z121" s="75">
        <f t="shared" si="39"/>
        <v>0</v>
      </c>
      <c r="AA121" s="75">
        <f t="shared" si="39"/>
        <v>0</v>
      </c>
      <c r="AB121" s="75">
        <f t="shared" si="39"/>
        <v>0</v>
      </c>
      <c r="AC121" s="75">
        <f t="shared" si="39"/>
        <v>0</v>
      </c>
      <c r="AD121" s="75">
        <f t="shared" si="39"/>
        <v>0</v>
      </c>
      <c r="AE121" s="75">
        <f t="shared" si="39"/>
        <v>0</v>
      </c>
      <c r="AF121" s="75">
        <f t="shared" si="39"/>
        <v>0</v>
      </c>
      <c r="AG121" s="75">
        <f t="shared" si="39"/>
        <v>0</v>
      </c>
      <c r="AH121" s="75">
        <f t="shared" si="39"/>
        <v>0</v>
      </c>
      <c r="AI121" s="75">
        <f t="shared" si="39"/>
        <v>0</v>
      </c>
      <c r="AJ121" s="75">
        <f t="shared" si="39"/>
        <v>0</v>
      </c>
      <c r="AK121" s="75">
        <f t="shared" si="39"/>
        <v>0</v>
      </c>
      <c r="AL121" s="53"/>
      <c r="AM121" s="53"/>
      <c r="AN121" s="53"/>
      <c r="AO121" s="53"/>
      <c r="AP121" s="53"/>
      <c r="AQ121" s="53"/>
      <c r="AR121" s="53"/>
      <c r="AS121" s="53"/>
    </row>
    <row r="122" spans="18:45" ht="24.75" customHeight="1">
      <c r="R122" s="57" t="s">
        <v>409</v>
      </c>
      <c r="S122" s="245"/>
      <c r="T122" s="60">
        <f t="shared" si="21"/>
        <v>0</v>
      </c>
      <c r="U122" s="60">
        <f t="shared" si="21"/>
        <v>0</v>
      </c>
      <c r="V122" s="61">
        <f>_xlfn.COUNTIFS($E$15:$E$54,R122,$J$15:$J$54,$V$56)</f>
        <v>0</v>
      </c>
      <c r="W122" s="76">
        <f>_xlfn.COUNTIFS($E$15:$E$54,R122,$J$15:$J$54,$V$56,$K$15:$K$54,$W$57)</f>
        <v>0</v>
      </c>
      <c r="X122" s="61">
        <f>_xlfn.COUNTIFS($E$15:$E$54,R122,$J$15:$J$54,$X$56)</f>
        <v>0</v>
      </c>
      <c r="Y122" s="61">
        <f>_xlfn.COUNTIFS($E$15:$E$54,R122,$J$15:$J$54,$X$56,$K$15:$K$54,$Y$57)</f>
        <v>0</v>
      </c>
      <c r="Z122" s="61">
        <f>_xlfn.COUNTIFS($E$15:$E$54,R122,$J$15:$J$54,$Z$56)</f>
        <v>0</v>
      </c>
      <c r="AA122" s="61">
        <f>_xlfn.COUNTIFS($E$15:$E$54,R122,$J$15:$J$54,$Z$56,$K$15:$K$54,$AA$57)</f>
        <v>0</v>
      </c>
      <c r="AB122" s="61">
        <f>_xlfn.COUNTIFS($E$15:$E$54,R122,$J$15:$J$54,$AB$56)</f>
        <v>0</v>
      </c>
      <c r="AC122" s="61">
        <f>_xlfn.COUNTIFS($E$15:$E$54,R122,$J$15:$J$54,$AB$56,$K$15:$K$54,$AC$57)</f>
        <v>0</v>
      </c>
      <c r="AD122" s="61">
        <f>_xlfn.COUNTIFS($E$15:$E$54,R122,$J$15:$J$54,$AD$56)</f>
        <v>0</v>
      </c>
      <c r="AE122" s="61">
        <f>_xlfn.COUNTIFS($E$15:$E$54,R122,$J$15:$J$54,$AD$56,$K$15:$K$54,$AE$57)</f>
        <v>0</v>
      </c>
      <c r="AF122" s="61">
        <f>_xlfn.COUNTIFS($E$15:$E$54,R122,$J$15:$J$54,$AF$56)</f>
        <v>0</v>
      </c>
      <c r="AG122" s="61">
        <f>_xlfn.COUNTIFS($E$15:$E$54,R122,$J$15:$J$54,$AF$56,$K$15:$K$54,$AG$57)</f>
        <v>0</v>
      </c>
      <c r="AH122" s="63">
        <f>_xlfn.COUNTIFS($E$15:$E$54,R122,$H$15:$H$54,$AH$56)</f>
        <v>0</v>
      </c>
      <c r="AI122" s="63">
        <f>_xlfn.COUNTIFS($E$15:$E$54,R122,$H$15:$H$54,$AH$56,$K$15:$K$54,$AI$57)</f>
        <v>0</v>
      </c>
      <c r="AJ122" s="62">
        <f>_xlfn.COUNTIFS($E$15:$E$54,R122,$H$15:$H$54,$AJ$56)</f>
        <v>0</v>
      </c>
      <c r="AK122" s="64">
        <f>_xlfn.COUNTIFS($E$15:$E$54,R122,$H$15:$H$54,$AJ$56,$K$15:$K$54,$AK$57)</f>
        <v>0</v>
      </c>
      <c r="AL122" s="53"/>
      <c r="AM122" s="53"/>
      <c r="AN122" s="53"/>
      <c r="AO122" s="53"/>
      <c r="AP122" s="53"/>
      <c r="AQ122" s="53"/>
      <c r="AR122" s="53"/>
      <c r="AS122" s="53"/>
    </row>
    <row r="123" spans="18:45" ht="19.5" customHeight="1">
      <c r="R123" s="79" t="s">
        <v>283</v>
      </c>
      <c r="S123" s="245">
        <v>62</v>
      </c>
      <c r="T123" s="60">
        <f t="shared" si="21"/>
        <v>0</v>
      </c>
      <c r="U123" s="60">
        <f t="shared" si="21"/>
        <v>0</v>
      </c>
      <c r="V123" s="60"/>
      <c r="W123" s="60"/>
      <c r="X123" s="60"/>
      <c r="Y123" s="60"/>
      <c r="Z123" s="60"/>
      <c r="AA123" s="60"/>
      <c r="AB123" s="60"/>
      <c r="AC123" s="60"/>
      <c r="AD123" s="60"/>
      <c r="AE123" s="60"/>
      <c r="AF123" s="60"/>
      <c r="AG123" s="60"/>
      <c r="AH123" s="60"/>
      <c r="AI123" s="60"/>
      <c r="AJ123" s="60"/>
      <c r="AK123" s="60"/>
      <c r="AL123" s="53"/>
      <c r="AM123" s="53"/>
      <c r="AN123" s="53"/>
      <c r="AO123" s="53"/>
      <c r="AP123" s="53"/>
      <c r="AQ123" s="53"/>
      <c r="AR123" s="53"/>
      <c r="AS123" s="53"/>
    </row>
    <row r="124" spans="18:45" ht="19.5" customHeight="1">
      <c r="R124" s="57" t="s">
        <v>410</v>
      </c>
      <c r="S124" s="245">
        <v>63</v>
      </c>
      <c r="T124" s="60">
        <f t="shared" si="21"/>
        <v>0</v>
      </c>
      <c r="U124" s="60">
        <f t="shared" si="21"/>
        <v>0</v>
      </c>
      <c r="V124" s="61">
        <f>_xlfn.COUNTIFS($E$15:$E$54,R124,$J$15:$J$54,$V$56)</f>
        <v>0</v>
      </c>
      <c r="W124" s="76">
        <f>_xlfn.COUNTIFS($E$15:$E$54,R124,$J$15:$J$54,$V$56,$K$15:$K$54,$W$57)</f>
        <v>0</v>
      </c>
      <c r="X124" s="61">
        <f>_xlfn.COUNTIFS($E$15:$E$54,R124,$J$15:$J$54,$X$56)</f>
        <v>0</v>
      </c>
      <c r="Y124" s="61">
        <f>_xlfn.COUNTIFS($E$15:$E$54,R124,$J$15:$J$54,$X$56,$K$15:$K$54,$Y$57)</f>
        <v>0</v>
      </c>
      <c r="Z124" s="61">
        <f>_xlfn.COUNTIFS($E$15:$E$54,R124,$J$15:$J$54,$Z$56)</f>
        <v>0</v>
      </c>
      <c r="AA124" s="61">
        <f>_xlfn.COUNTIFS($E$15:$E$54,R124,$J$15:$J$54,$Z$56,$K$15:$K$54,$AA$57)</f>
        <v>0</v>
      </c>
      <c r="AB124" s="61">
        <f>_xlfn.COUNTIFS($E$15:$E$54,R124,$J$15:$J$54,$AB$56)</f>
        <v>0</v>
      </c>
      <c r="AC124" s="61">
        <f>_xlfn.COUNTIFS($E$15:$E$54,R124,$J$15:$J$54,$AB$56,$K$15:$K$54,$AC$57)</f>
        <v>0</v>
      </c>
      <c r="AD124" s="61">
        <f>_xlfn.COUNTIFS($E$15:$E$54,R124,$J$15:$J$54,$AD$56)</f>
        <v>0</v>
      </c>
      <c r="AE124" s="61">
        <f>_xlfn.COUNTIFS($E$15:$E$54,R124,$J$15:$J$54,$AD$56,$K$15:$K$54,$AE$57)</f>
        <v>0</v>
      </c>
      <c r="AF124" s="61">
        <f>_xlfn.COUNTIFS($E$15:$E$54,R124,$J$15:$J$54,$AF$56)</f>
        <v>0</v>
      </c>
      <c r="AG124" s="61">
        <f>_xlfn.COUNTIFS($E$15:$E$54,R124,$J$15:$J$54,$AF$56,$K$15:$K$54,$AG$57)</f>
        <v>0</v>
      </c>
      <c r="AH124" s="63">
        <f>_xlfn.COUNTIFS($E$15:$E$54,R124,$H$15:$H$54,$AH$56)</f>
        <v>0</v>
      </c>
      <c r="AI124" s="63">
        <f>_xlfn.COUNTIFS($E$15:$E$54,R124,$H$15:$H$54,$AH$56,$K$15:$K$54,$AI$57)</f>
        <v>0</v>
      </c>
      <c r="AJ124" s="62">
        <f>_xlfn.COUNTIFS($E$15:$E$54,R124,$H$15:$H$54,$AJ$56)</f>
        <v>0</v>
      </c>
      <c r="AK124" s="64">
        <f>_xlfn.COUNTIFS($E$15:$E$54,R124,$H$15:$H$54,$AJ$56,$K$15:$K$54,$AK$57)</f>
        <v>0</v>
      </c>
      <c r="AL124" s="53"/>
      <c r="AM124" s="53"/>
      <c r="AN124" s="53"/>
      <c r="AO124" s="53"/>
      <c r="AP124" s="53"/>
      <c r="AQ124" s="53"/>
      <c r="AR124" s="53"/>
      <c r="AS124" s="53"/>
    </row>
    <row r="125" spans="18:45" ht="19.5" customHeight="1" thickBot="1">
      <c r="R125" s="66" t="s">
        <v>411</v>
      </c>
      <c r="S125" s="67">
        <v>64</v>
      </c>
      <c r="T125" s="68">
        <f t="shared" si="21"/>
        <v>0</v>
      </c>
      <c r="U125" s="68">
        <f t="shared" si="21"/>
        <v>0</v>
      </c>
      <c r="V125" s="69">
        <f>_xlfn.COUNTIFS($E$15:$E$54,R125,$J$15:$J$54,$V$56)</f>
        <v>0</v>
      </c>
      <c r="W125" s="69">
        <f>_xlfn.COUNTIFS($E$15:$E$54,R125,$J$15:$J$54,$V$56,$K$15:$K$54,$W$57)</f>
        <v>0</v>
      </c>
      <c r="X125" s="69">
        <f>_xlfn.COUNTIFS($E$15:$E$54,R125,$J$15:$J$54,$X$56)</f>
        <v>0</v>
      </c>
      <c r="Y125" s="69">
        <f>_xlfn.COUNTIFS($E$15:$E$54,R125,$J$15:$J$54,$X$56,$K$15:$K$54,$Y$57)</f>
        <v>0</v>
      </c>
      <c r="Z125" s="69">
        <f>_xlfn.COUNTIFS($E$15:$E$54,R125,$J$15:$J$54,$Z$56)</f>
        <v>0</v>
      </c>
      <c r="AA125" s="69">
        <f>_xlfn.COUNTIFS($E$15:$E$54,R125,$J$15:$J$54,$Z$56,$K$15:$K$54,$AA$57)</f>
        <v>0</v>
      </c>
      <c r="AB125" s="69">
        <f>_xlfn.COUNTIFS($E$15:$E$54,R125,$J$15:$J$54,$AB$56)</f>
        <v>0</v>
      </c>
      <c r="AC125" s="69">
        <f>_xlfn.COUNTIFS($E$15:$E$54,R125,$J$15:$J$54,$AB$56,$K$15:$K$54,$AC$57)</f>
        <v>0</v>
      </c>
      <c r="AD125" s="69">
        <f>_xlfn.COUNTIFS($E$15:$E$54,R125,$J$15:$J$54,$AD$56)</f>
        <v>0</v>
      </c>
      <c r="AE125" s="69">
        <f>_xlfn.COUNTIFS($E$15:$E$54,R125,$J$15:$J$54,$AD$56,$K$15:$K$54,$AE$57)</f>
        <v>0</v>
      </c>
      <c r="AF125" s="69">
        <f>_xlfn.COUNTIFS($E$15:$E$54,R125,$J$15:$J$54,$AF$56)</f>
        <v>0</v>
      </c>
      <c r="AG125" s="69">
        <f>_xlfn.COUNTIFS($E$15:$E$54,R125,$J$15:$J$54,$AF$56,$K$15:$K$54,$AG$57)</f>
        <v>0</v>
      </c>
      <c r="AH125" s="71">
        <f>_xlfn.COUNTIFS($E$15:$E$54,R125,$H$15:$H$54,$AH$56)</f>
        <v>0</v>
      </c>
      <c r="AI125" s="71">
        <f>_xlfn.COUNTIFS($E$15:$E$54,R125,$H$15:$H$54,$AH$56,$K$15:$K$54,$AI$57)</f>
        <v>0</v>
      </c>
      <c r="AJ125" s="70">
        <f>_xlfn.COUNTIFS($E$15:$E$54,R125,$H$15:$H$54,$AJ$56)</f>
        <v>0</v>
      </c>
      <c r="AK125" s="72">
        <f>_xlfn.COUNTIFS($E$15:$E$54,R125,$H$15:$H$54,$AJ$56,$K$15:$K$54,$AK$57)</f>
        <v>0</v>
      </c>
      <c r="AL125" s="53"/>
      <c r="AM125" s="53"/>
      <c r="AN125" s="53"/>
      <c r="AO125" s="53"/>
      <c r="AP125" s="53"/>
      <c r="AQ125" s="53"/>
      <c r="AR125" s="53"/>
      <c r="AS125" s="53"/>
    </row>
    <row r="126" spans="17:45" ht="24" customHeight="1">
      <c r="Q126" s="38" t="s">
        <v>291</v>
      </c>
      <c r="R126" s="81" t="s">
        <v>412</v>
      </c>
      <c r="S126" s="78">
        <v>65</v>
      </c>
      <c r="T126" s="75">
        <f t="shared" si="21"/>
        <v>0</v>
      </c>
      <c r="U126" s="83">
        <f t="shared" si="21"/>
        <v>0</v>
      </c>
      <c r="V126" s="76">
        <f>_xlfn.COUNTIFS($E$15:$E$54,R126,$J$15:$J$54,$V$56)</f>
        <v>0</v>
      </c>
      <c r="W126" s="76">
        <f>_xlfn.COUNTIFS($E$15:$E$54,R126,$J$15:$J$54,$V$56,$K$15:$K$54,$W$57)</f>
        <v>0</v>
      </c>
      <c r="X126" s="76">
        <f>_xlfn.COUNTIFS($E$15:$E$54,R126,$J$15:$J$54,$X$56)</f>
        <v>0</v>
      </c>
      <c r="Y126" s="76">
        <f>_xlfn.COUNTIFS($E$15:$E$54,R126,$J$15:$J$54,$X$56,$K$15:$K$54,$Y$57)</f>
        <v>0</v>
      </c>
      <c r="Z126" s="76">
        <f>_xlfn.COUNTIFS($E$15:$E$54,R126,$J$15:$J$54,$Z$56)</f>
        <v>0</v>
      </c>
      <c r="AA126" s="76">
        <f>_xlfn.COUNTIFS($E$15:$E$54,R126,$J$15:$J$54,$Z$56,$K$15:$K$54,$AA$57)</f>
        <v>0</v>
      </c>
      <c r="AB126" s="76">
        <f>_xlfn.COUNTIFS($E$15:$E$54,R126,$J$15:$J$54,$AB$56)</f>
        <v>0</v>
      </c>
      <c r="AC126" s="76">
        <f>_xlfn.COUNTIFS($E$15:$E$54,R126,$J$15:$J$54,$AB$56,$K$15:$K$54,$AC$57)</f>
        <v>0</v>
      </c>
      <c r="AD126" s="76">
        <f>_xlfn.COUNTIFS($E$15:$E$54,R126,$J$15:$J$54,$AD$56)</f>
        <v>0</v>
      </c>
      <c r="AE126" s="76">
        <f>_xlfn.COUNTIFS($E$15:$E$54,R126,$J$15:$J$54,$AD$56,$K$15:$K$54,$AE$57)</f>
        <v>0</v>
      </c>
      <c r="AF126" s="76">
        <f>_xlfn.COUNTIFS($E$15:$E$54,R126,$J$15:$J$54,$AF$56)</f>
        <v>0</v>
      </c>
      <c r="AG126" s="76">
        <f>_xlfn.COUNTIFS($E$15:$E$54,R126,$J$15:$J$54,$AF$56,$K$15:$K$54,$AG$57)</f>
        <v>0</v>
      </c>
      <c r="AH126" s="84">
        <f>_xlfn.COUNTIFS($E$15:$E$54,R126,$H$15:$H$54,$AH$56)</f>
        <v>0</v>
      </c>
      <c r="AI126" s="84">
        <f>_xlfn.COUNTIFS($E$15:$E$54,R126,$H$15:$H$54,$AH$56,$K$15:$K$54,$AI$57)</f>
        <v>0</v>
      </c>
      <c r="AJ126" s="85">
        <f>_xlfn.COUNTIFS($E$15:$E$54,R126,$H$15:$H$54,$AJ$56)</f>
        <v>0</v>
      </c>
      <c r="AK126" s="86">
        <f>_xlfn.COUNTIFS($E$15:$E$54,R126,$H$15:$H$54,$AJ$56,$K$15:$K$54,$AK$57)</f>
        <v>0</v>
      </c>
      <c r="AL126" s="53"/>
      <c r="AM126" s="53"/>
      <c r="AN126" s="53"/>
      <c r="AO126" s="53"/>
      <c r="AP126" s="53"/>
      <c r="AQ126" s="53"/>
      <c r="AR126" s="53"/>
      <c r="AS126" s="53"/>
    </row>
    <row r="127" spans="18:45" ht="19.5" customHeight="1" thickBot="1">
      <c r="R127" s="66" t="s">
        <v>293</v>
      </c>
      <c r="S127" s="67">
        <v>66</v>
      </c>
      <c r="T127" s="68">
        <f t="shared" si="21"/>
        <v>0</v>
      </c>
      <c r="U127" s="68">
        <f t="shared" si="21"/>
        <v>0</v>
      </c>
      <c r="V127" s="87"/>
      <c r="W127" s="68"/>
      <c r="X127" s="68"/>
      <c r="Y127" s="68"/>
      <c r="Z127" s="68"/>
      <c r="AA127" s="68"/>
      <c r="AB127" s="68"/>
      <c r="AC127" s="68"/>
      <c r="AD127" s="68"/>
      <c r="AE127" s="68"/>
      <c r="AF127" s="68"/>
      <c r="AG127" s="68"/>
      <c r="AH127" s="68"/>
      <c r="AI127" s="68"/>
      <c r="AJ127" s="68"/>
      <c r="AK127" s="68"/>
      <c r="AL127" s="53"/>
      <c r="AM127" s="53"/>
      <c r="AN127" s="53"/>
      <c r="AO127" s="53"/>
      <c r="AP127" s="53"/>
      <c r="AQ127" s="53"/>
      <c r="AR127" s="53"/>
      <c r="AS127" s="53"/>
    </row>
    <row r="128" spans="17:45" ht="30" customHeight="1">
      <c r="Q128" s="38" t="s">
        <v>294</v>
      </c>
      <c r="R128" s="81" t="s">
        <v>414</v>
      </c>
      <c r="S128" s="78">
        <v>67</v>
      </c>
      <c r="T128" s="75">
        <f t="shared" si="21"/>
        <v>0</v>
      </c>
      <c r="U128" s="75">
        <f t="shared" si="21"/>
        <v>0</v>
      </c>
      <c r="V128" s="61">
        <f>_xlfn.COUNTIFS($E$15:$E$54,R128,$J$15:$J$54,$V$56)</f>
        <v>0</v>
      </c>
      <c r="W128" s="76">
        <f>_xlfn.COUNTIFS($E$15:$E$54,R128,$J$15:$J$54,$V$56,$K$15:$K$54,$W$57)</f>
        <v>0</v>
      </c>
      <c r="X128" s="76">
        <f>_xlfn.COUNTIFS($E$15:$E$54,R128,$J$15:$J$54,$X$56)</f>
        <v>0</v>
      </c>
      <c r="Y128" s="76">
        <f>_xlfn.COUNTIFS($E$15:$E$54,R128,$J$15:$J$54,$X$56,$K$15:$K$54,$Y$57)</f>
        <v>0</v>
      </c>
      <c r="Z128" s="76">
        <f>_xlfn.COUNTIFS($E$15:$E$54,R128,$J$15:$J$54,$Z$56)</f>
        <v>0</v>
      </c>
      <c r="AA128" s="76">
        <f>_xlfn.COUNTIFS($E$15:$E$54,R128,$J$15:$J$54,$Z$56,$K$15:$K$54,$AA$57)</f>
        <v>0</v>
      </c>
      <c r="AB128" s="76">
        <f>_xlfn.COUNTIFS($E$15:$E$54,R128,$J$15:$J$54,$AB$56)</f>
        <v>0</v>
      </c>
      <c r="AC128" s="76">
        <f>_xlfn.COUNTIFS($E$15:$E$54,R128,$J$15:$J$54,$AB$56,$K$15:$K$54,$AC$57)</f>
        <v>0</v>
      </c>
      <c r="AD128" s="76">
        <f>_xlfn.COUNTIFS($E$15:$E$54,R128,$J$15:$J$54,$AD$56)</f>
        <v>0</v>
      </c>
      <c r="AE128" s="76">
        <f>_xlfn.COUNTIFS($E$15:$E$54,R128,$J$15:$J$54,$AD$56,$K$15:$K$54,$AE$57)</f>
        <v>0</v>
      </c>
      <c r="AF128" s="76">
        <f>_xlfn.COUNTIFS($E$15:$E$54,R128,$J$15:$J$54,$AF$56)</f>
        <v>0</v>
      </c>
      <c r="AG128" s="76">
        <f>_xlfn.COUNTIFS($E$15:$E$54,R128,$J$15:$J$54,$AF$56,$K$15:$K$54,$AG$57)</f>
        <v>0</v>
      </c>
      <c r="AH128" s="63">
        <f>_xlfn.COUNTIFS($E$15:$E$54,R128,$H$15:$H$54,$AH$56)</f>
        <v>0</v>
      </c>
      <c r="AI128" s="63">
        <f>_xlfn.COUNTIFS($E$15:$E$54,R128,$H$15:$H$54,$AH$56,$K$15:$K$54,$AI$57)</f>
        <v>0</v>
      </c>
      <c r="AJ128" s="62">
        <f>_xlfn.COUNTIFS($E$15:$E$54,R128,$H$15:$H$54,$AJ$56)</f>
        <v>0</v>
      </c>
      <c r="AK128" s="64">
        <f>_xlfn.COUNTIFS($E$15:$E$54,R128,$H$15:$H$54,$AJ$56,$K$15:$K$54,$AK$57)</f>
        <v>0</v>
      </c>
      <c r="AL128" s="53"/>
      <c r="AM128" s="53"/>
      <c r="AN128" s="53"/>
      <c r="AO128" s="53"/>
      <c r="AP128" s="53"/>
      <c r="AQ128" s="53"/>
      <c r="AR128" s="53"/>
      <c r="AS128" s="53"/>
    </row>
    <row r="129" spans="18:45" ht="27" customHeight="1" thickBot="1">
      <c r="R129" s="88" t="s">
        <v>415</v>
      </c>
      <c r="S129" s="67">
        <v>68</v>
      </c>
      <c r="T129" s="68">
        <f t="shared" si="21"/>
        <v>0</v>
      </c>
      <c r="U129" s="68">
        <f t="shared" si="21"/>
        <v>0</v>
      </c>
      <c r="V129" s="69">
        <f>_xlfn.COUNTIFS($E$15:$E$54,R129,$J$15:$J$54,$V$56)</f>
        <v>0</v>
      </c>
      <c r="W129" s="69">
        <f>_xlfn.COUNTIFS($E$15:$E$54,R129,$J$15:$J$54,$V$56,$K$15:$K$54,$W$57)</f>
        <v>0</v>
      </c>
      <c r="X129" s="69">
        <f>_xlfn.COUNTIFS($E$15:$E$54,R129,$J$15:$J$54,$X$56)</f>
        <v>0</v>
      </c>
      <c r="Y129" s="69">
        <f>_xlfn.COUNTIFS($E$15:$E$54,R129,$J$15:$J$54,$X$56,$K$15:$K$54,$Y$57)</f>
        <v>0</v>
      </c>
      <c r="Z129" s="69">
        <f>_xlfn.COUNTIFS($E$15:$E$54,R129,$J$15:$J$54,$Z$56)</f>
        <v>0</v>
      </c>
      <c r="AA129" s="69">
        <f>_xlfn.COUNTIFS($E$15:$E$54,R129,$J$15:$J$54,$Z$56,$K$15:$K$54,$AA$57)</f>
        <v>0</v>
      </c>
      <c r="AB129" s="69">
        <f>_xlfn.COUNTIFS($E$15:$E$54,R129,$J$15:$J$54,$AB$56)</f>
        <v>0</v>
      </c>
      <c r="AC129" s="69">
        <f>_xlfn.COUNTIFS($E$15:$E$54,R129,$J$15:$J$54,$AB$56,$K$15:$K$54,$AC$57)</f>
        <v>0</v>
      </c>
      <c r="AD129" s="69">
        <f>_xlfn.COUNTIFS($E$15:$E$54,R129,$J$15:$J$54,$AD$56)</f>
        <v>0</v>
      </c>
      <c r="AE129" s="69">
        <f>_xlfn.COUNTIFS($E$15:$E$54,R129,$J$15:$J$54,$AD$56,$K$15:$K$54,$AE$57)</f>
        <v>0</v>
      </c>
      <c r="AF129" s="69">
        <f>_xlfn.COUNTIFS($E$15:$E$54,R129,$J$15:$J$54,$AF$56)</f>
        <v>0</v>
      </c>
      <c r="AG129" s="69">
        <f>_xlfn.COUNTIFS($E$15:$E$54,R129,$J$15:$J$54,$AF$56,$K$15:$K$54,$AG$57)</f>
        <v>0</v>
      </c>
      <c r="AH129" s="71">
        <f>_xlfn.COUNTIFS($E$15:$E$54,R129,$H$15:$H$54,$AH$56)</f>
        <v>0</v>
      </c>
      <c r="AI129" s="71">
        <f>_xlfn.COUNTIFS($E$15:$E$54,R129,$H$15:$H$54,$AH$56,$K$15:$K$54,$AI$57)</f>
        <v>0</v>
      </c>
      <c r="AJ129" s="70">
        <f>_xlfn.COUNTIFS($E$15:$E$54,R129,$H$15:$H$54,$AJ$56)</f>
        <v>0</v>
      </c>
      <c r="AK129" s="72">
        <f>_xlfn.COUNTIFS($E$15:$E$54,R129,$H$15:$H$54,$AJ$56,$K$15:$K$54,$AK$57)</f>
        <v>0</v>
      </c>
      <c r="AL129" s="53"/>
      <c r="AM129" s="53"/>
      <c r="AN129" s="53"/>
      <c r="AO129" s="53"/>
      <c r="AP129" s="53"/>
      <c r="AQ129" s="53"/>
      <c r="AR129" s="53"/>
      <c r="AS129" s="53"/>
    </row>
    <row r="130" spans="17:45" ht="43.5" customHeight="1">
      <c r="Q130" s="38" t="s">
        <v>296</v>
      </c>
      <c r="R130" s="89" t="s">
        <v>297</v>
      </c>
      <c r="S130" s="90">
        <v>69</v>
      </c>
      <c r="T130" s="91">
        <f aca="true" t="shared" si="40" ref="T130:U141">V130+X130+Z130+AB130+AD130+AF130</f>
        <v>0</v>
      </c>
      <c r="U130" s="91">
        <f t="shared" si="40"/>
        <v>0</v>
      </c>
      <c r="V130" s="75">
        <f>SUM(V131:V135)</f>
        <v>0</v>
      </c>
      <c r="W130" s="75">
        <f aca="true" t="shared" si="41" ref="W130:AK130">SUM(W131:W135)</f>
        <v>0</v>
      </c>
      <c r="X130" s="75">
        <f t="shared" si="41"/>
        <v>0</v>
      </c>
      <c r="Y130" s="75">
        <f t="shared" si="41"/>
        <v>0</v>
      </c>
      <c r="Z130" s="75">
        <f t="shared" si="41"/>
        <v>0</v>
      </c>
      <c r="AA130" s="75">
        <f t="shared" si="41"/>
        <v>0</v>
      </c>
      <c r="AB130" s="75">
        <f t="shared" si="41"/>
        <v>0</v>
      </c>
      <c r="AC130" s="75">
        <f t="shared" si="41"/>
        <v>0</v>
      </c>
      <c r="AD130" s="75">
        <f t="shared" si="41"/>
        <v>0</v>
      </c>
      <c r="AE130" s="75">
        <f t="shared" si="41"/>
        <v>0</v>
      </c>
      <c r="AF130" s="75">
        <f t="shared" si="41"/>
        <v>0</v>
      </c>
      <c r="AG130" s="75">
        <f t="shared" si="41"/>
        <v>0</v>
      </c>
      <c r="AH130" s="75">
        <f t="shared" si="41"/>
        <v>0</v>
      </c>
      <c r="AI130" s="75">
        <f t="shared" si="41"/>
        <v>0</v>
      </c>
      <c r="AJ130" s="75">
        <f t="shared" si="41"/>
        <v>0</v>
      </c>
      <c r="AK130" s="75">
        <f t="shared" si="41"/>
        <v>0</v>
      </c>
      <c r="AL130" s="53"/>
      <c r="AM130" s="53"/>
      <c r="AN130" s="53"/>
      <c r="AO130" s="53"/>
      <c r="AP130" s="53"/>
      <c r="AQ130" s="53"/>
      <c r="AR130" s="53"/>
      <c r="AS130" s="53"/>
    </row>
    <row r="131" spans="18:45" ht="25.5" customHeight="1">
      <c r="R131" s="92" t="s">
        <v>416</v>
      </c>
      <c r="S131" s="78"/>
      <c r="T131" s="75">
        <f t="shared" si="40"/>
        <v>0</v>
      </c>
      <c r="U131" s="75">
        <f t="shared" si="40"/>
        <v>0</v>
      </c>
      <c r="V131" s="61">
        <f>_xlfn.COUNTIFS($E$15:$E$54,R131,$J$15:$J$54,$V$56)</f>
        <v>0</v>
      </c>
      <c r="W131" s="76">
        <f>_xlfn.COUNTIFS($E$15:$E$54,R131,$J$15:$J$54,$V$56,$K$15:$K$54,$W$57)</f>
        <v>0</v>
      </c>
      <c r="X131" s="61">
        <f>_xlfn.COUNTIFS($E$15:$E$54,R131,$J$15:$J$54,$X$56)</f>
        <v>0</v>
      </c>
      <c r="Y131" s="61">
        <f>_xlfn.COUNTIFS($E$15:$E$54,R131,$J$15:$J$54,$X$56,$K$15:$K$54,$Y$57)</f>
        <v>0</v>
      </c>
      <c r="Z131" s="61">
        <f>_xlfn.COUNTIFS($E$15:$E$54,R131,$J$15:$J$54,$Z$56)</f>
        <v>0</v>
      </c>
      <c r="AA131" s="61">
        <f>_xlfn.COUNTIFS($E$15:$E$54,R131,$J$15:$J$54,$Z$56,$K$15:$K$54,$AA$57)</f>
        <v>0</v>
      </c>
      <c r="AB131" s="61">
        <f>_xlfn.COUNTIFS($E$15:$E$54,R131,$J$15:$J$54,$AB$56)</f>
        <v>0</v>
      </c>
      <c r="AC131" s="61">
        <f>_xlfn.COUNTIFS($E$15:$E$54,R131,$J$15:$J$54,$AB$56,$K$15:$K$54,$AC$57)</f>
        <v>0</v>
      </c>
      <c r="AD131" s="61">
        <f>_xlfn.COUNTIFS($E$15:$E$54,R131,$J$15:$J$54,$AD$56)</f>
        <v>0</v>
      </c>
      <c r="AE131" s="61">
        <f>_xlfn.COUNTIFS($E$15:$E$54,R131,$J$15:$J$54,$AD$56,$K$15:$K$54,$AE$57)</f>
        <v>0</v>
      </c>
      <c r="AF131" s="61">
        <f>_xlfn.COUNTIFS($E$15:$E$54,R131,$J$15:$J$54,$AF$56)</f>
        <v>0</v>
      </c>
      <c r="AG131" s="61">
        <f>_xlfn.COUNTIFS($E$15:$E$54,R131,$J$15:$J$54,$AF$56,$K$15:$K$54,$AG$57)</f>
        <v>0</v>
      </c>
      <c r="AH131" s="63">
        <f>_xlfn.COUNTIFS($E$15:$E$54,R131,$H$15:$H$54,$AH$56)</f>
        <v>0</v>
      </c>
      <c r="AI131" s="63">
        <f>_xlfn.COUNTIFS($E$15:$E$54,R131,$H$15:$H$54,$AH$56,$K$15:$K$54,$AI$57)</f>
        <v>0</v>
      </c>
      <c r="AJ131" s="62">
        <f>_xlfn.COUNTIFS($E$15:$E$54,R131,$H$15:$H$54,$AJ$56)</f>
        <v>0</v>
      </c>
      <c r="AK131" s="64">
        <f>_xlfn.COUNTIFS($E$15:$E$54,R131,$H$15:$H$54,$AJ$56,$K$15:$K$54,$AK$57)</f>
        <v>0</v>
      </c>
      <c r="AL131" s="53"/>
      <c r="AM131" s="53"/>
      <c r="AN131" s="53"/>
      <c r="AO131" s="53"/>
      <c r="AP131" s="53"/>
      <c r="AQ131" s="53"/>
      <c r="AR131" s="53"/>
      <c r="AS131" s="53"/>
    </row>
    <row r="132" spans="18:45" ht="24" customHeight="1">
      <c r="R132" s="93" t="s">
        <v>417</v>
      </c>
      <c r="S132" s="245"/>
      <c r="T132" s="60">
        <f t="shared" si="40"/>
        <v>0</v>
      </c>
      <c r="U132" s="60">
        <f t="shared" si="40"/>
        <v>0</v>
      </c>
      <c r="V132" s="61">
        <f>_xlfn.COUNTIFS($E$15:$E$54,R132,$J$15:$J$54,$V$56)</f>
        <v>0</v>
      </c>
      <c r="W132" s="76">
        <f>_xlfn.COUNTIFS($E$15:$E$54,R132,$J$15:$J$54,$V$56,$K$15:$K$54,$W$57)</f>
        <v>0</v>
      </c>
      <c r="X132" s="61">
        <f>_xlfn.COUNTIFS($E$15:$E$54,R132,$J$15:$J$54,$X$56)</f>
        <v>0</v>
      </c>
      <c r="Y132" s="61">
        <f>_xlfn.COUNTIFS($E$15:$E$54,R132,$J$15:$J$54,$X$56,$K$15:$K$54,$Y$57)</f>
        <v>0</v>
      </c>
      <c r="Z132" s="61">
        <f>_xlfn.COUNTIFS($E$15:$E$54,R132,$J$15:$J$54,$Z$56)</f>
        <v>0</v>
      </c>
      <c r="AA132" s="61">
        <f>_xlfn.COUNTIFS($E$15:$E$54,R132,$J$15:$J$54,$Z$56,$K$15:$K$54,$AA$57)</f>
        <v>0</v>
      </c>
      <c r="AB132" s="61">
        <f>_xlfn.COUNTIFS($E$15:$E$54,R132,$J$15:$J$54,$AB$56)</f>
        <v>0</v>
      </c>
      <c r="AC132" s="61">
        <f>_xlfn.COUNTIFS($E$15:$E$54,R132,$J$15:$J$54,$AB$56,$K$15:$K$54,$AC$57)</f>
        <v>0</v>
      </c>
      <c r="AD132" s="61">
        <f>_xlfn.COUNTIFS($E$15:$E$54,R132,$J$15:$J$54,$AD$56)</f>
        <v>0</v>
      </c>
      <c r="AE132" s="61">
        <f>_xlfn.COUNTIFS($E$15:$E$54,R132,$J$15:$J$54,$AD$56,$K$15:$K$54,$AE$57)</f>
        <v>0</v>
      </c>
      <c r="AF132" s="61">
        <f>_xlfn.COUNTIFS($E$15:$E$54,R132,$J$15:$J$54,$AF$56)</f>
        <v>0</v>
      </c>
      <c r="AG132" s="61">
        <f>_xlfn.COUNTIFS($E$15:$E$54,R132,$J$15:$J$54,$AF$56,$K$15:$K$54,$AG$57)</f>
        <v>0</v>
      </c>
      <c r="AH132" s="63">
        <f>_xlfn.COUNTIFS($E$15:$E$54,R132,$H$15:$H$54,$AH$56)</f>
        <v>0</v>
      </c>
      <c r="AI132" s="63">
        <f>_xlfn.COUNTIFS($E$15:$E$54,R132,$H$15:$H$54,$AH$56,$K$15:$K$54,$AI$57)</f>
        <v>0</v>
      </c>
      <c r="AJ132" s="62">
        <f>_xlfn.COUNTIFS($E$15:$E$54,R132,$H$15:$H$54,$AJ$56)</f>
        <v>0</v>
      </c>
      <c r="AK132" s="64">
        <f>_xlfn.COUNTIFS($E$15:$E$54,R132,$H$15:$H$54,$AJ$56,$K$15:$K$54,$AK$57)</f>
        <v>0</v>
      </c>
      <c r="AL132" s="53"/>
      <c r="AM132" s="53"/>
      <c r="AN132" s="53"/>
      <c r="AO132" s="53"/>
      <c r="AP132" s="53"/>
      <c r="AQ132" s="53"/>
      <c r="AR132" s="53"/>
      <c r="AS132" s="53"/>
    </row>
    <row r="133" spans="18:45" ht="28.5" customHeight="1">
      <c r="R133" s="93" t="s">
        <v>418</v>
      </c>
      <c r="S133" s="245"/>
      <c r="T133" s="60">
        <f t="shared" si="40"/>
        <v>0</v>
      </c>
      <c r="U133" s="60">
        <f t="shared" si="40"/>
        <v>0</v>
      </c>
      <c r="V133" s="61">
        <f>_xlfn.COUNTIFS($E$15:$E$54,R133,$J$15:$J$54,$V$56)</f>
        <v>0</v>
      </c>
      <c r="W133" s="76">
        <f>_xlfn.COUNTIFS($E$15:$E$54,R133,$J$15:$J$54,$V$56,$K$15:$K$54,$W$57)</f>
        <v>0</v>
      </c>
      <c r="X133" s="61">
        <f>_xlfn.COUNTIFS($E$15:$E$54,R133,$J$15:$J$54,$X$56)</f>
        <v>0</v>
      </c>
      <c r="Y133" s="61">
        <f>_xlfn.COUNTIFS($E$15:$E$54,R133,$J$15:$J$54,$X$56,$K$15:$K$54,$Y$57)</f>
        <v>0</v>
      </c>
      <c r="Z133" s="61">
        <f>_xlfn.COUNTIFS($E$15:$E$54,R133,$J$15:$J$54,$Z$56)</f>
        <v>0</v>
      </c>
      <c r="AA133" s="61">
        <f>_xlfn.COUNTIFS($E$15:$E$54,R133,$J$15:$J$54,$Z$56,$K$15:$K$54,$AA$57)</f>
        <v>0</v>
      </c>
      <c r="AB133" s="61">
        <f>_xlfn.COUNTIFS($E$15:$E$54,R133,$J$15:$J$54,$AB$56)</f>
        <v>0</v>
      </c>
      <c r="AC133" s="61">
        <f>_xlfn.COUNTIFS($E$15:$E$54,R133,$J$15:$J$54,$AB$56,$K$15:$K$54,$AC$57)</f>
        <v>0</v>
      </c>
      <c r="AD133" s="61">
        <f>_xlfn.COUNTIFS($E$15:$E$54,R133,$J$15:$J$54,$AD$56)</f>
        <v>0</v>
      </c>
      <c r="AE133" s="61">
        <f>_xlfn.COUNTIFS($E$15:$E$54,R133,$J$15:$J$54,$AD$56,$K$15:$K$54,$AE$57)</f>
        <v>0</v>
      </c>
      <c r="AF133" s="61">
        <f>_xlfn.COUNTIFS($E$15:$E$54,R133,$J$15:$J$54,$AF$56)</f>
        <v>0</v>
      </c>
      <c r="AG133" s="61">
        <f>_xlfn.COUNTIFS($E$15:$E$54,R133,$J$15:$J$54,$AF$56,$K$15:$K$54,$AG$57)</f>
        <v>0</v>
      </c>
      <c r="AH133" s="63">
        <f>_xlfn.COUNTIFS($E$15:$E$54,R133,$H$15:$H$54,$AH$56)</f>
        <v>0</v>
      </c>
      <c r="AI133" s="63">
        <f>_xlfn.COUNTIFS($E$15:$E$54,R133,$H$15:$H$54,$AH$56,$K$15:$K$54,$AI$57)</f>
        <v>0</v>
      </c>
      <c r="AJ133" s="62">
        <f>_xlfn.COUNTIFS($E$15:$E$54,R133,$H$15:$H$54,$AJ$56)</f>
        <v>0</v>
      </c>
      <c r="AK133" s="64">
        <f>_xlfn.COUNTIFS($E$15:$E$54,R133,$H$15:$H$54,$AJ$56,$K$15:$K$54,$AK$57)</f>
        <v>0</v>
      </c>
      <c r="AL133" s="53"/>
      <c r="AM133" s="53"/>
      <c r="AN133" s="53"/>
      <c r="AO133" s="53"/>
      <c r="AP133" s="53"/>
      <c r="AQ133" s="53"/>
      <c r="AR133" s="53"/>
      <c r="AS133" s="53"/>
    </row>
    <row r="134" spans="18:45" ht="25.5" customHeight="1">
      <c r="R134" s="93" t="s">
        <v>419</v>
      </c>
      <c r="S134" s="245"/>
      <c r="T134" s="60">
        <f t="shared" si="40"/>
        <v>0</v>
      </c>
      <c r="U134" s="60">
        <f t="shared" si="40"/>
        <v>0</v>
      </c>
      <c r="V134" s="61">
        <f>_xlfn.COUNTIFS($E$15:$E$54,R134,$J$15:$J$54,$V$56)</f>
        <v>0</v>
      </c>
      <c r="W134" s="76">
        <f>_xlfn.COUNTIFS($E$15:$E$54,R134,$J$15:$J$54,$V$56,$K$15:$K$54,$W$57)</f>
        <v>0</v>
      </c>
      <c r="X134" s="61">
        <f>_xlfn.COUNTIFS($E$15:$E$54,R134,$J$15:$J$54,$X$56)</f>
        <v>0</v>
      </c>
      <c r="Y134" s="61">
        <f>_xlfn.COUNTIFS($E$15:$E$54,R134,$J$15:$J$54,$X$56,$K$15:$K$54,$Y$57)</f>
        <v>0</v>
      </c>
      <c r="Z134" s="61">
        <f>_xlfn.COUNTIFS($E$15:$E$54,R134,$J$15:$J$54,$Z$56)</f>
        <v>0</v>
      </c>
      <c r="AA134" s="61">
        <f>_xlfn.COUNTIFS($E$15:$E$54,R134,$J$15:$J$54,$Z$56,$K$15:$K$54,$AA$57)</f>
        <v>0</v>
      </c>
      <c r="AB134" s="61">
        <f>_xlfn.COUNTIFS($E$15:$E$54,R134,$J$15:$J$54,$AB$56)</f>
        <v>0</v>
      </c>
      <c r="AC134" s="61">
        <f>_xlfn.COUNTIFS($E$15:$E$54,R134,$J$15:$J$54,$AB$56,$K$15:$K$54,$AC$57)</f>
        <v>0</v>
      </c>
      <c r="AD134" s="61">
        <f>_xlfn.COUNTIFS($E$15:$E$54,R134,$J$15:$J$54,$AD$56)</f>
        <v>0</v>
      </c>
      <c r="AE134" s="61">
        <f>_xlfn.COUNTIFS($E$15:$E$54,R134,$J$15:$J$54,$AD$56,$K$15:$K$54,$AE$57)</f>
        <v>0</v>
      </c>
      <c r="AF134" s="61">
        <f>_xlfn.COUNTIFS($E$15:$E$54,R134,$J$15:$J$54,$AF$56)</f>
        <v>0</v>
      </c>
      <c r="AG134" s="61">
        <f>_xlfn.COUNTIFS($E$15:$E$54,R134,$J$15:$J$54,$AF$56,$K$15:$K$54,$AG$57)</f>
        <v>0</v>
      </c>
      <c r="AH134" s="63">
        <f>_xlfn.COUNTIFS($E$15:$E$54,R134,$H$15:$H$54,$AH$56)</f>
        <v>0</v>
      </c>
      <c r="AI134" s="63">
        <f>_xlfn.COUNTIFS($E$15:$E$54,R134,$H$15:$H$54,$AH$56,$K$15:$K$54,$AI$57)</f>
        <v>0</v>
      </c>
      <c r="AJ134" s="62">
        <f>_xlfn.COUNTIFS($E$15:$E$54,R134,$H$15:$H$54,$AJ$56)</f>
        <v>0</v>
      </c>
      <c r="AK134" s="64">
        <f>_xlfn.COUNTIFS($E$15:$E$54,R134,$H$15:$H$54,$AJ$56,$K$15:$K$54,$AK$57)</f>
        <v>0</v>
      </c>
      <c r="AL134" s="53"/>
      <c r="AM134" s="53"/>
      <c r="AN134" s="53"/>
      <c r="AO134" s="53"/>
      <c r="AP134" s="53"/>
      <c r="AQ134" s="53"/>
      <c r="AR134" s="53"/>
      <c r="AS134" s="53"/>
    </row>
    <row r="135" spans="18:45" ht="22.5" customHeight="1" thickBot="1">
      <c r="R135" s="94" t="s">
        <v>420</v>
      </c>
      <c r="S135" s="67"/>
      <c r="T135" s="68">
        <f t="shared" si="40"/>
        <v>0</v>
      </c>
      <c r="U135" s="68">
        <f t="shared" si="40"/>
        <v>0</v>
      </c>
      <c r="V135" s="69">
        <f>_xlfn.COUNTIFS($E$15:$E$54,R135,$J$15:$J$54,$V$56)</f>
        <v>0</v>
      </c>
      <c r="W135" s="69">
        <f>_xlfn.COUNTIFS($E$15:$E$54,R135,$J$15:$J$54,$V$56,$K$15:$K$54,$W$57)</f>
        <v>0</v>
      </c>
      <c r="X135" s="69">
        <f>_xlfn.COUNTIFS($E$15:$E$54,R135,$J$15:$J$54,$X$56)</f>
        <v>0</v>
      </c>
      <c r="Y135" s="69">
        <f>_xlfn.COUNTIFS($E$15:$E$54,R135,$J$15:$J$54,$X$56,$K$15:$K$54,$Y$57)</f>
        <v>0</v>
      </c>
      <c r="Z135" s="69">
        <f>_xlfn.COUNTIFS($E$15:$E$54,R135,$J$15:$J$54,$Z$56)</f>
        <v>0</v>
      </c>
      <c r="AA135" s="69">
        <f>_xlfn.COUNTIFS($E$15:$E$54,R135,$J$15:$J$54,$Z$56,$K$15:$K$54,$AA$57)</f>
        <v>0</v>
      </c>
      <c r="AB135" s="69">
        <f>_xlfn.COUNTIFS($E$15:$E$54,R135,$J$15:$J$54,$AB$56)</f>
        <v>0</v>
      </c>
      <c r="AC135" s="69">
        <f>_xlfn.COUNTIFS($E$15:$E$54,R135,$J$15:$J$54,$AB$56,$K$15:$K$54,$AC$57)</f>
        <v>0</v>
      </c>
      <c r="AD135" s="69">
        <f>_xlfn.COUNTIFS($E$15:$E$54,R135,$J$15:$J$54,$AD$56)</f>
        <v>0</v>
      </c>
      <c r="AE135" s="69">
        <f>_xlfn.COUNTIFS($E$15:$E$54,R135,$J$15:$J$54,$AD$56,$K$15:$K$54,$AE$57)</f>
        <v>0</v>
      </c>
      <c r="AF135" s="69">
        <f>_xlfn.COUNTIFS($E$15:$E$54,R135,$J$15:$J$54,$AF$56)</f>
        <v>0</v>
      </c>
      <c r="AG135" s="69">
        <f>_xlfn.COUNTIFS($E$15:$E$54,R135,$J$15:$J$54,$AF$56,$K$15:$K$54,$AG$57)</f>
        <v>0</v>
      </c>
      <c r="AH135" s="95">
        <f>_xlfn.COUNTIFS($E$15:$E$54,R135,$H$15:$H$54,$AH$56)</f>
        <v>0</v>
      </c>
      <c r="AI135" s="71">
        <f>_xlfn.COUNTIFS($E$15:$E$54,R135,$H$15:$H$54,$AH$56,$K$15:$K$54,$AI$57)</f>
        <v>0</v>
      </c>
      <c r="AJ135" s="70">
        <f>_xlfn.COUNTIFS($E$15:$E$54,R135,$H$15:$H$54,$AJ$56)</f>
        <v>0</v>
      </c>
      <c r="AK135" s="72">
        <f>_xlfn.COUNTIFS($E$15:$E$54,R135,$H$15:$H$54,$AJ$56,$K$15:$K$54,$AK$57)</f>
        <v>0</v>
      </c>
      <c r="AL135" s="53"/>
      <c r="AM135" s="53"/>
      <c r="AN135" s="53"/>
      <c r="AO135" s="53"/>
      <c r="AP135" s="53"/>
      <c r="AQ135" s="53"/>
      <c r="AR135" s="53"/>
      <c r="AS135" s="53"/>
    </row>
    <row r="136" spans="17:45" ht="36" customHeight="1">
      <c r="Q136" s="38" t="s">
        <v>303</v>
      </c>
      <c r="R136" s="81" t="s">
        <v>304</v>
      </c>
      <c r="S136" s="78">
        <v>70</v>
      </c>
      <c r="T136" s="75">
        <f t="shared" si="40"/>
        <v>0</v>
      </c>
      <c r="U136" s="75">
        <f t="shared" si="40"/>
        <v>0</v>
      </c>
      <c r="V136" s="75">
        <f>SUM(V137:V140)</f>
        <v>0</v>
      </c>
      <c r="W136" s="75">
        <f aca="true" t="shared" si="42" ref="W136:AK136">SUM(W137:W140)</f>
        <v>0</v>
      </c>
      <c r="X136" s="75">
        <f t="shared" si="42"/>
        <v>0</v>
      </c>
      <c r="Y136" s="75">
        <f t="shared" si="42"/>
        <v>0</v>
      </c>
      <c r="Z136" s="75">
        <f t="shared" si="42"/>
        <v>0</v>
      </c>
      <c r="AA136" s="75">
        <f t="shared" si="42"/>
        <v>0</v>
      </c>
      <c r="AB136" s="75">
        <f t="shared" si="42"/>
        <v>0</v>
      </c>
      <c r="AC136" s="75">
        <f t="shared" si="42"/>
        <v>0</v>
      </c>
      <c r="AD136" s="75">
        <f t="shared" si="42"/>
        <v>0</v>
      </c>
      <c r="AE136" s="75">
        <f t="shared" si="42"/>
        <v>0</v>
      </c>
      <c r="AF136" s="75">
        <f t="shared" si="42"/>
        <v>0</v>
      </c>
      <c r="AG136" s="75">
        <f t="shared" si="42"/>
        <v>0</v>
      </c>
      <c r="AH136" s="91">
        <f t="shared" si="42"/>
        <v>0</v>
      </c>
      <c r="AI136" s="75">
        <f t="shared" si="42"/>
        <v>0</v>
      </c>
      <c r="AJ136" s="75">
        <f t="shared" si="42"/>
        <v>0</v>
      </c>
      <c r="AK136" s="75">
        <f t="shared" si="42"/>
        <v>0</v>
      </c>
      <c r="AL136" s="53"/>
      <c r="AM136" s="53"/>
      <c r="AN136" s="53"/>
      <c r="AO136" s="53"/>
      <c r="AP136" s="53"/>
      <c r="AQ136" s="53"/>
      <c r="AR136" s="53"/>
      <c r="AS136" s="53"/>
    </row>
    <row r="137" spans="18:45" ht="24" customHeight="1">
      <c r="R137" s="57" t="s">
        <v>421</v>
      </c>
      <c r="S137" s="245"/>
      <c r="T137" s="60">
        <f t="shared" si="40"/>
        <v>0</v>
      </c>
      <c r="U137" s="60">
        <f t="shared" si="40"/>
        <v>0</v>
      </c>
      <c r="V137" s="61">
        <f>_xlfn.COUNTIFS($E$15:$E$54,R137,$J$15:$J$54,$V$56)</f>
        <v>0</v>
      </c>
      <c r="W137" s="76">
        <f>_xlfn.COUNTIFS($E$15:$E$54,R137,$J$15:$J$54,$V$56,$K$15:$K$54,$W$57)</f>
        <v>0</v>
      </c>
      <c r="X137" s="61">
        <f>_xlfn.COUNTIFS($E$15:$E$54,R137,$J$15:$J$54,$X$56)</f>
        <v>0</v>
      </c>
      <c r="Y137" s="61">
        <f>_xlfn.COUNTIFS($E$15:$E$54,R137,$J$15:$J$54,$X$56,$K$15:$K$54,$Y$57)</f>
        <v>0</v>
      </c>
      <c r="Z137" s="61">
        <f>_xlfn.COUNTIFS($E$15:$E$54,R137,$J$15:$J$54,$Z$56)</f>
        <v>0</v>
      </c>
      <c r="AA137" s="61">
        <f>_xlfn.COUNTIFS($E$15:$E$54,R137,$J$15:$J$54,$Z$56,$K$15:$K$54,$AA$57)</f>
        <v>0</v>
      </c>
      <c r="AB137" s="61">
        <f>_xlfn.COUNTIFS($E$15:$E$54,R137,$J$15:$J$54,$AB$56)</f>
        <v>0</v>
      </c>
      <c r="AC137" s="61">
        <f>_xlfn.COUNTIFS($E$15:$E$54,R137,$J$15:$J$54,$AB$56,$K$15:$K$54,$AC$57)</f>
        <v>0</v>
      </c>
      <c r="AD137" s="61">
        <f>_xlfn.COUNTIFS($E$15:$E$54,R137,$J$15:$J$54,$AD$56)</f>
        <v>0</v>
      </c>
      <c r="AE137" s="61">
        <f>_xlfn.COUNTIFS($E$15:$E$54,R137,$J$15:$J$54,$AD$56,$K$15:$K$54,$AE$57)</f>
        <v>0</v>
      </c>
      <c r="AF137" s="61">
        <f>_xlfn.COUNTIFS($E$15:$E$54,R137,$J$15:$J$54,$AF$56)</f>
        <v>0</v>
      </c>
      <c r="AG137" s="61">
        <f>_xlfn.COUNTIFS($E$15:$E$54,R137,$J$15:$J$54,$AF$56,$K$15:$K$54,$AG$57)</f>
        <v>0</v>
      </c>
      <c r="AH137" s="63">
        <f>_xlfn.COUNTIFS($E$15:$E$54,R137,$H$15:$H$54,$AH$56)</f>
        <v>0</v>
      </c>
      <c r="AI137" s="63">
        <f>_xlfn.COUNTIFS($E$15:$E$54,R137,$H$15:$H$54,$AH$56,$K$15:$K$54,$AI$57)</f>
        <v>0</v>
      </c>
      <c r="AJ137" s="62">
        <f>_xlfn.COUNTIFS($E$15:$E$54,R137,$H$15:$H$54,$AJ$56)</f>
        <v>0</v>
      </c>
      <c r="AK137" s="64">
        <f>_xlfn.COUNTIFS($E$15:$E$54,R137,$H$15:$H$54,$AJ$56,$K$15:$K$54,$AK$57)</f>
        <v>0</v>
      </c>
      <c r="AL137" s="53"/>
      <c r="AM137" s="53"/>
      <c r="AN137" s="53"/>
      <c r="AO137" s="53"/>
      <c r="AP137" s="53"/>
      <c r="AQ137" s="53"/>
      <c r="AR137" s="53"/>
      <c r="AS137" s="53"/>
    </row>
    <row r="138" spans="18:45" ht="22.5" customHeight="1">
      <c r="R138" s="57" t="s">
        <v>422</v>
      </c>
      <c r="S138" s="245"/>
      <c r="T138" s="60">
        <f t="shared" si="40"/>
        <v>0</v>
      </c>
      <c r="U138" s="60">
        <f t="shared" si="40"/>
        <v>0</v>
      </c>
      <c r="V138" s="61">
        <f>_xlfn.COUNTIFS($E$15:$E$54,R138,$J$15:$J$54,$V$56)</f>
        <v>0</v>
      </c>
      <c r="W138" s="76">
        <f>_xlfn.COUNTIFS($E$15:$E$54,R138,$J$15:$J$54,$V$56,$K$15:$K$54,$W$57)</f>
        <v>0</v>
      </c>
      <c r="X138" s="61">
        <f>_xlfn.COUNTIFS($E$15:$E$54,R138,$J$15:$J$54,$X$56)</f>
        <v>0</v>
      </c>
      <c r="Y138" s="61">
        <f>_xlfn.COUNTIFS($E$15:$E$54,R138,$J$15:$J$54,$X$56,$K$15:$K$54,$Y$57)</f>
        <v>0</v>
      </c>
      <c r="Z138" s="61">
        <f>_xlfn.COUNTIFS($E$15:$E$54,R138,$J$15:$J$54,$Z$56)</f>
        <v>0</v>
      </c>
      <c r="AA138" s="61">
        <f>_xlfn.COUNTIFS($E$15:$E$54,R138,$J$15:$J$54,$Z$56,$K$15:$K$54,$AA$57)</f>
        <v>0</v>
      </c>
      <c r="AB138" s="61">
        <f>_xlfn.COUNTIFS($E$15:$E$54,R138,$J$15:$J$54,$AB$56)</f>
        <v>0</v>
      </c>
      <c r="AC138" s="61">
        <f>_xlfn.COUNTIFS($E$15:$E$54,R138,$J$15:$J$54,$AB$56,$K$15:$K$54,$AC$57)</f>
        <v>0</v>
      </c>
      <c r="AD138" s="61">
        <f>_xlfn.COUNTIFS($E$15:$E$54,R138,$J$15:$J$54,$AD$56)</f>
        <v>0</v>
      </c>
      <c r="AE138" s="61">
        <f>_xlfn.COUNTIFS($E$15:$E$54,R138,$J$15:$J$54,$AD$56,$K$15:$K$54,$AE$57)</f>
        <v>0</v>
      </c>
      <c r="AF138" s="61">
        <f>_xlfn.COUNTIFS($E$15:$E$54,R138,$J$15:$J$54,$AF$56)</f>
        <v>0</v>
      </c>
      <c r="AG138" s="61">
        <f>_xlfn.COUNTIFS($E$15:$E$54,R138,$J$15:$J$54,$AF$56,$K$15:$K$54,$AG$57)</f>
        <v>0</v>
      </c>
      <c r="AH138" s="63">
        <f>_xlfn.COUNTIFS($E$15:$E$54,R138,$H$15:$H$54,$AH$56)</f>
        <v>0</v>
      </c>
      <c r="AI138" s="63">
        <f>_xlfn.COUNTIFS($E$15:$E$54,R138,$H$15:$H$54,$AH$56,$K$15:$K$54,$AI$57)</f>
        <v>0</v>
      </c>
      <c r="AJ138" s="62">
        <f>_xlfn.COUNTIFS($E$15:$E$54,R138,$H$15:$H$54,$AJ$56)</f>
        <v>0</v>
      </c>
      <c r="AK138" s="64">
        <f>_xlfn.COUNTIFS($E$15:$E$54,R138,$H$15:$H$54,$AJ$56,$K$15:$K$54,$AK$57)</f>
        <v>0</v>
      </c>
      <c r="AL138" s="53"/>
      <c r="AM138" s="53"/>
      <c r="AN138" s="53"/>
      <c r="AO138" s="53"/>
      <c r="AP138" s="53"/>
      <c r="AQ138" s="53"/>
      <c r="AR138" s="53"/>
      <c r="AS138" s="53"/>
    </row>
    <row r="139" spans="18:45" ht="24.75" customHeight="1">
      <c r="R139" s="57" t="s">
        <v>423</v>
      </c>
      <c r="S139" s="245"/>
      <c r="T139" s="60">
        <f t="shared" si="40"/>
        <v>0</v>
      </c>
      <c r="U139" s="60">
        <f t="shared" si="40"/>
        <v>0</v>
      </c>
      <c r="V139" s="61">
        <f>_xlfn.COUNTIFS($E$15:$E$54,R139,$J$15:$J$54,$V$56)</f>
        <v>0</v>
      </c>
      <c r="W139" s="76">
        <f>_xlfn.COUNTIFS($E$15:$E$54,R139,$J$15:$J$54,$V$56,$K$15:$K$54,$W$57)</f>
        <v>0</v>
      </c>
      <c r="X139" s="61">
        <f>_xlfn.COUNTIFS($E$15:$E$54,R139,$J$15:$J$54,$X$56)</f>
        <v>0</v>
      </c>
      <c r="Y139" s="61">
        <f>_xlfn.COUNTIFS($E$15:$E$54,R139,$J$15:$J$54,$X$56,$K$15:$K$54,$Y$57)</f>
        <v>0</v>
      </c>
      <c r="Z139" s="61">
        <f>_xlfn.COUNTIFS($E$15:$E$54,R139,$J$15:$J$54,$Z$56)</f>
        <v>0</v>
      </c>
      <c r="AA139" s="61">
        <f>_xlfn.COUNTIFS($E$15:$E$54,R139,$J$15:$J$54,$Z$56,$K$15:$K$54,$AA$57)</f>
        <v>0</v>
      </c>
      <c r="AB139" s="61">
        <f>_xlfn.COUNTIFS($E$15:$E$54,R139,$J$15:$J$54,$AB$56)</f>
        <v>0</v>
      </c>
      <c r="AC139" s="61">
        <f>_xlfn.COUNTIFS($E$15:$E$54,R139,$J$15:$J$54,$AB$56,$K$15:$K$54,$AC$57)</f>
        <v>0</v>
      </c>
      <c r="AD139" s="61">
        <f>_xlfn.COUNTIFS($E$15:$E$54,R139,$J$15:$J$54,$AD$56)</f>
        <v>0</v>
      </c>
      <c r="AE139" s="61">
        <f>_xlfn.COUNTIFS($E$15:$E$54,R139,$J$15:$J$54,$AD$56,$K$15:$K$54,$AE$57)</f>
        <v>0</v>
      </c>
      <c r="AF139" s="61">
        <f>_xlfn.COUNTIFS($E$15:$E$54,R139,$J$15:$J$54,$AF$56)</f>
        <v>0</v>
      </c>
      <c r="AG139" s="61">
        <f>_xlfn.COUNTIFS($E$15:$E$54,R139,$J$15:$J$54,$AF$56,$K$15:$K$54,$AG$57)</f>
        <v>0</v>
      </c>
      <c r="AH139" s="63">
        <f>_xlfn.COUNTIFS($E$15:$E$54,R139,$H$15:$H$54,$AH$56)</f>
        <v>0</v>
      </c>
      <c r="AI139" s="63">
        <f>_xlfn.COUNTIFS($E$15:$E$54,R139,$H$15:$H$54,$AH$56,$K$15:$K$54,$AI$57)</f>
        <v>0</v>
      </c>
      <c r="AJ139" s="62">
        <f>_xlfn.COUNTIFS($E$15:$E$54,R139,$H$15:$H$54,$AJ$56)</f>
        <v>0</v>
      </c>
      <c r="AK139" s="64">
        <f>_xlfn.COUNTIFS($E$15:$E$54,R139,$H$15:$H$54,$AJ$56,$K$15:$K$54,$AK$57)</f>
        <v>0</v>
      </c>
      <c r="AL139" s="53"/>
      <c r="AM139" s="53"/>
      <c r="AN139" s="53"/>
      <c r="AO139" s="53"/>
      <c r="AP139" s="53"/>
      <c r="AQ139" s="53"/>
      <c r="AR139" s="53"/>
      <c r="AS139" s="53"/>
    </row>
    <row r="140" spans="18:45" ht="23.25" customHeight="1" thickBot="1">
      <c r="R140" s="66" t="s">
        <v>424</v>
      </c>
      <c r="S140" s="67"/>
      <c r="T140" s="68">
        <f t="shared" si="40"/>
        <v>0</v>
      </c>
      <c r="U140" s="68">
        <f t="shared" si="40"/>
        <v>0</v>
      </c>
      <c r="V140" s="69">
        <f>_xlfn.COUNTIFS($E$15:$E$54,R140,$J$15:$J$54,$V$56)</f>
        <v>0</v>
      </c>
      <c r="W140" s="69">
        <f>_xlfn.COUNTIFS($E$15:$E$54,R140,$J$15:$J$54,$V$56,$K$15:$K$54,$W$57)</f>
        <v>0</v>
      </c>
      <c r="X140" s="69">
        <f>_xlfn.COUNTIFS($E$15:$E$54,R140,$J$15:$J$54,$X$56)</f>
        <v>0</v>
      </c>
      <c r="Y140" s="69">
        <f>_xlfn.COUNTIFS($E$15:$E$54,R140,$J$15:$J$54,$X$56,$K$15:$K$54,$Y$57)</f>
        <v>0</v>
      </c>
      <c r="Z140" s="69">
        <f>_xlfn.COUNTIFS($E$15:$E$54,R140,$J$15:$J$54,$Z$56)</f>
        <v>0</v>
      </c>
      <c r="AA140" s="69">
        <f>_xlfn.COUNTIFS($E$15:$E$54,R140,$J$15:$J$54,$Z$56,$K$15:$K$54,$AA$57)</f>
        <v>0</v>
      </c>
      <c r="AB140" s="69">
        <f>_xlfn.COUNTIFS($E$15:$E$54,R140,$J$15:$J$54,$AB$56)</f>
        <v>0</v>
      </c>
      <c r="AC140" s="69">
        <f>_xlfn.COUNTIFS($E$15:$E$54,R140,$J$15:$J$54,$AB$56,$K$15:$K$54,$AC$57)</f>
        <v>0</v>
      </c>
      <c r="AD140" s="69">
        <f>_xlfn.COUNTIFS($E$15:$E$54,R140,$J$15:$J$54,$AD$56)</f>
        <v>0</v>
      </c>
      <c r="AE140" s="69">
        <f>_xlfn.COUNTIFS($E$15:$E$54,R140,$J$15:$J$54,$AD$56,$K$15:$K$54,$AE$57)</f>
        <v>0</v>
      </c>
      <c r="AF140" s="69">
        <f>_xlfn.COUNTIFS($E$15:$E$54,R140,$J$15:$J$54,$AF$56)</f>
        <v>0</v>
      </c>
      <c r="AG140" s="69">
        <f>_xlfn.COUNTIFS($E$15:$E$54,R140,$J$15:$J$54,$AF$56,$K$15:$K$54,$AG$57)</f>
        <v>0</v>
      </c>
      <c r="AH140" s="71">
        <f>_xlfn.COUNTIFS($E$15:$E$54,R140,$H$15:$H$54,$AH$56)</f>
        <v>0</v>
      </c>
      <c r="AI140" s="71">
        <f>_xlfn.COUNTIFS($E$15:$E$54,R140,$H$15:$H$54,$AH$56,$K$15:$K$54,$AI$57)</f>
        <v>0</v>
      </c>
      <c r="AJ140" s="70">
        <f>_xlfn.COUNTIFS($E$15:$E$54,R140,$H$15:$H$54,$AJ$56)</f>
        <v>0</v>
      </c>
      <c r="AK140" s="72">
        <f>_xlfn.COUNTIFS($E$15:$E$54,R140,$H$15:$H$54,$AJ$56,$K$15:$K$54,$AK$57)</f>
        <v>0</v>
      </c>
      <c r="AL140" s="53"/>
      <c r="AM140" s="53"/>
      <c r="AN140" s="53"/>
      <c r="AO140" s="53"/>
      <c r="AP140" s="53"/>
      <c r="AQ140" s="53"/>
      <c r="AR140" s="53"/>
      <c r="AS140" s="53"/>
    </row>
    <row r="141" spans="18:45" ht="37.5" customHeight="1">
      <c r="R141" s="81" t="s">
        <v>309</v>
      </c>
      <c r="S141" s="78">
        <v>71</v>
      </c>
      <c r="T141" s="75">
        <f t="shared" si="40"/>
        <v>0</v>
      </c>
      <c r="U141" s="75">
        <f t="shared" si="40"/>
        <v>0</v>
      </c>
      <c r="V141" s="75"/>
      <c r="W141" s="75"/>
      <c r="X141" s="75"/>
      <c r="Y141" s="75"/>
      <c r="Z141" s="75"/>
      <c r="AA141" s="75"/>
      <c r="AB141" s="75"/>
      <c r="AC141" s="75"/>
      <c r="AD141" s="75"/>
      <c r="AE141" s="75"/>
      <c r="AF141" s="75"/>
      <c r="AG141" s="75"/>
      <c r="AH141" s="75"/>
      <c r="AI141" s="75"/>
      <c r="AJ141" s="75"/>
      <c r="AK141" s="96"/>
      <c r="AL141" s="53"/>
      <c r="AM141" s="53"/>
      <c r="AN141" s="53"/>
      <c r="AO141" s="97"/>
      <c r="AP141" s="53"/>
      <c r="AQ141" s="53"/>
      <c r="AR141" s="53"/>
      <c r="AS141" s="97"/>
    </row>
    <row r="144" spans="18:46" ht="15">
      <c r="R144" s="286" t="s">
        <v>310</v>
      </c>
      <c r="S144" s="286"/>
      <c r="T144" s="297" t="s">
        <v>311</v>
      </c>
      <c r="U144" s="286" t="s">
        <v>138</v>
      </c>
      <c r="V144" s="297" t="s">
        <v>220</v>
      </c>
      <c r="W144" s="292" t="s">
        <v>109</v>
      </c>
      <c r="X144" s="292"/>
      <c r="Y144" s="292"/>
      <c r="Z144" s="292"/>
      <c r="AA144" s="292"/>
      <c r="AB144" s="292"/>
      <c r="AC144" s="292"/>
      <c r="AD144" s="292"/>
      <c r="AE144" s="292"/>
      <c r="AF144" s="292"/>
      <c r="AG144" s="292"/>
      <c r="AH144" s="292"/>
      <c r="AI144" s="292" t="s">
        <v>486</v>
      </c>
      <c r="AJ144" s="292"/>
      <c r="AK144" s="292"/>
      <c r="AL144" s="292"/>
      <c r="AM144" s="295"/>
      <c r="AN144" s="295"/>
      <c r="AO144" s="295"/>
      <c r="AP144" s="295"/>
      <c r="AQ144" s="295"/>
      <c r="AR144" s="295"/>
      <c r="AS144" s="295"/>
      <c r="AT144" s="295"/>
    </row>
    <row r="145" spans="18:46" ht="25.5" customHeight="1">
      <c r="R145" s="286"/>
      <c r="S145" s="286"/>
      <c r="T145" s="297"/>
      <c r="U145" s="286"/>
      <c r="V145" s="297"/>
      <c r="W145" s="286" t="s">
        <v>121</v>
      </c>
      <c r="X145" s="286"/>
      <c r="Y145" s="286" t="s">
        <v>111</v>
      </c>
      <c r="Z145" s="286"/>
      <c r="AA145" s="286" t="s">
        <v>112</v>
      </c>
      <c r="AB145" s="286"/>
      <c r="AC145" s="286" t="s">
        <v>113</v>
      </c>
      <c r="AD145" s="286"/>
      <c r="AE145" s="286" t="s">
        <v>114</v>
      </c>
      <c r="AF145" s="286"/>
      <c r="AG145" s="286" t="s">
        <v>122</v>
      </c>
      <c r="AH145" s="286"/>
      <c r="AI145" s="286" t="s">
        <v>639</v>
      </c>
      <c r="AJ145" s="286"/>
      <c r="AK145" s="286" t="s">
        <v>640</v>
      </c>
      <c r="AL145" s="286"/>
      <c r="AM145" s="296"/>
      <c r="AN145" s="296"/>
      <c r="AO145" s="296"/>
      <c r="AP145" s="296"/>
      <c r="AQ145" s="296"/>
      <c r="AR145" s="296"/>
      <c r="AS145" s="296"/>
      <c r="AT145" s="296"/>
    </row>
    <row r="146" spans="18:46" ht="15">
      <c r="R146" s="286"/>
      <c r="S146" s="286"/>
      <c r="T146" s="297"/>
      <c r="U146" s="286"/>
      <c r="V146" s="297"/>
      <c r="W146" s="245" t="s">
        <v>138</v>
      </c>
      <c r="X146" s="245" t="s">
        <v>124</v>
      </c>
      <c r="Y146" s="245" t="s">
        <v>138</v>
      </c>
      <c r="Z146" s="245" t="s">
        <v>124</v>
      </c>
      <c r="AA146" s="245" t="s">
        <v>138</v>
      </c>
      <c r="AB146" s="245" t="s">
        <v>124</v>
      </c>
      <c r="AC146" s="245" t="s">
        <v>138</v>
      </c>
      <c r="AD146" s="245" t="s">
        <v>124</v>
      </c>
      <c r="AE146" s="245" t="s">
        <v>138</v>
      </c>
      <c r="AF146" s="245" t="s">
        <v>124</v>
      </c>
      <c r="AG146" s="245" t="s">
        <v>138</v>
      </c>
      <c r="AH146" s="245" t="s">
        <v>124</v>
      </c>
      <c r="AI146" s="245" t="s">
        <v>138</v>
      </c>
      <c r="AJ146" s="245" t="s">
        <v>124</v>
      </c>
      <c r="AK146" s="245" t="s">
        <v>138</v>
      </c>
      <c r="AL146" s="245" t="s">
        <v>124</v>
      </c>
      <c r="AM146" s="247"/>
      <c r="AN146" s="247"/>
      <c r="AO146" s="247"/>
      <c r="AP146" s="247"/>
      <c r="AQ146" s="247"/>
      <c r="AR146" s="247"/>
      <c r="AS146" s="247"/>
      <c r="AT146" s="247"/>
    </row>
    <row r="147" spans="18:46" ht="15">
      <c r="R147" s="298" t="s">
        <v>148</v>
      </c>
      <c r="S147" s="299"/>
      <c r="T147" s="245" t="s">
        <v>149</v>
      </c>
      <c r="U147" s="245">
        <v>1</v>
      </c>
      <c r="V147" s="245">
        <v>2</v>
      </c>
      <c r="W147" s="245">
        <v>3</v>
      </c>
      <c r="X147" s="245">
        <v>4</v>
      </c>
      <c r="Y147" s="245">
        <v>5</v>
      </c>
      <c r="Z147" s="245">
        <v>6</v>
      </c>
      <c r="AA147" s="245">
        <v>7</v>
      </c>
      <c r="AB147" s="245">
        <v>8</v>
      </c>
      <c r="AC147" s="245">
        <v>9</v>
      </c>
      <c r="AD147" s="245">
        <v>10</v>
      </c>
      <c r="AE147" s="245">
        <v>11</v>
      </c>
      <c r="AF147" s="245">
        <v>12</v>
      </c>
      <c r="AG147" s="245">
        <v>13</v>
      </c>
      <c r="AH147" s="245">
        <v>14</v>
      </c>
      <c r="AI147" s="245">
        <v>15</v>
      </c>
      <c r="AJ147" s="245">
        <v>16</v>
      </c>
      <c r="AK147" s="245">
        <v>17</v>
      </c>
      <c r="AL147" s="245">
        <v>18</v>
      </c>
      <c r="AM147" s="247"/>
      <c r="AN147" s="247"/>
      <c r="AO147" s="247"/>
      <c r="AP147" s="247"/>
      <c r="AQ147" s="247"/>
      <c r="AR147" s="247"/>
      <c r="AS147" s="247"/>
      <c r="AT147" s="247"/>
    </row>
    <row r="148" spans="18:46" ht="15">
      <c r="R148" s="300" t="s">
        <v>487</v>
      </c>
      <c r="S148" s="300"/>
      <c r="T148" s="245">
        <v>1</v>
      </c>
      <c r="U148" s="57">
        <f>U149+U181+U182+U183+U184</f>
        <v>0</v>
      </c>
      <c r="V148" s="57">
        <f aca="true" t="shared" si="43" ref="V148:AL148">V149+V181+V182+V183+V184</f>
        <v>0</v>
      </c>
      <c r="W148" s="57">
        <f t="shared" si="43"/>
        <v>0</v>
      </c>
      <c r="X148" s="57">
        <f t="shared" si="43"/>
        <v>0</v>
      </c>
      <c r="Y148" s="57">
        <f t="shared" si="43"/>
        <v>0</v>
      </c>
      <c r="Z148" s="57">
        <f t="shared" si="43"/>
        <v>0</v>
      </c>
      <c r="AA148" s="57">
        <f t="shared" si="43"/>
        <v>0</v>
      </c>
      <c r="AB148" s="57">
        <f t="shared" si="43"/>
        <v>0</v>
      </c>
      <c r="AC148" s="57">
        <f t="shared" si="43"/>
        <v>0</v>
      </c>
      <c r="AD148" s="57">
        <f t="shared" si="43"/>
        <v>0</v>
      </c>
      <c r="AE148" s="57">
        <f t="shared" si="43"/>
        <v>0</v>
      </c>
      <c r="AF148" s="57">
        <f t="shared" si="43"/>
        <v>0</v>
      </c>
      <c r="AG148" s="57">
        <f t="shared" si="43"/>
        <v>0</v>
      </c>
      <c r="AH148" s="57">
        <f t="shared" si="43"/>
        <v>0</v>
      </c>
      <c r="AI148" s="57">
        <f t="shared" si="43"/>
        <v>0</v>
      </c>
      <c r="AJ148" s="57">
        <f t="shared" si="43"/>
        <v>0</v>
      </c>
      <c r="AK148" s="57">
        <f t="shared" si="43"/>
        <v>0</v>
      </c>
      <c r="AL148" s="57">
        <f t="shared" si="43"/>
        <v>0</v>
      </c>
      <c r="AM148" s="58"/>
      <c r="AN148" s="58"/>
      <c r="AO148" s="58"/>
      <c r="AP148" s="58"/>
      <c r="AQ148" s="58"/>
      <c r="AR148" s="58"/>
      <c r="AS148" s="58"/>
      <c r="AT148" s="58"/>
    </row>
    <row r="149" spans="18:46" ht="29.25" customHeight="1">
      <c r="R149" s="300" t="s">
        <v>312</v>
      </c>
      <c r="S149" s="300"/>
      <c r="T149" s="245">
        <v>2</v>
      </c>
      <c r="U149" s="57">
        <f>SUM(U150,U168:U180)</f>
        <v>0</v>
      </c>
      <c r="V149" s="57">
        <f aca="true" t="shared" si="44" ref="V149:AL149">SUM(V150,V168:V180)</f>
        <v>0</v>
      </c>
      <c r="W149" s="57">
        <f t="shared" si="44"/>
        <v>0</v>
      </c>
      <c r="X149" s="57">
        <f t="shared" si="44"/>
        <v>0</v>
      </c>
      <c r="Y149" s="57">
        <f t="shared" si="44"/>
        <v>0</v>
      </c>
      <c r="Z149" s="57">
        <f t="shared" si="44"/>
        <v>0</v>
      </c>
      <c r="AA149" s="57">
        <f t="shared" si="44"/>
        <v>0</v>
      </c>
      <c r="AB149" s="57">
        <f t="shared" si="44"/>
        <v>0</v>
      </c>
      <c r="AC149" s="57">
        <f t="shared" si="44"/>
        <v>0</v>
      </c>
      <c r="AD149" s="57">
        <f t="shared" si="44"/>
        <v>0</v>
      </c>
      <c r="AE149" s="57">
        <f t="shared" si="44"/>
        <v>0</v>
      </c>
      <c r="AF149" s="57">
        <f t="shared" si="44"/>
        <v>0</v>
      </c>
      <c r="AG149" s="57">
        <f t="shared" si="44"/>
        <v>0</v>
      </c>
      <c r="AH149" s="57">
        <f t="shared" si="44"/>
        <v>0</v>
      </c>
      <c r="AI149" s="57">
        <f t="shared" si="44"/>
        <v>0</v>
      </c>
      <c r="AJ149" s="57">
        <f t="shared" si="44"/>
        <v>0</v>
      </c>
      <c r="AK149" s="57">
        <f t="shared" si="44"/>
        <v>0</v>
      </c>
      <c r="AL149" s="57">
        <f t="shared" si="44"/>
        <v>0</v>
      </c>
      <c r="AM149" s="58"/>
      <c r="AN149" s="58"/>
      <c r="AO149" s="58"/>
      <c r="AP149" s="58"/>
      <c r="AQ149" s="58"/>
      <c r="AR149" s="58"/>
      <c r="AS149" s="58"/>
      <c r="AT149" s="58"/>
    </row>
    <row r="150" spans="18:46" ht="15">
      <c r="R150" s="286" t="s">
        <v>488</v>
      </c>
      <c r="S150" s="286"/>
      <c r="T150" s="245">
        <v>3</v>
      </c>
      <c r="U150" s="57">
        <f>SUM(U151:U167)</f>
        <v>0</v>
      </c>
      <c r="V150" s="57">
        <f aca="true" t="shared" si="45" ref="V150:AL150">SUM(V151:V167)</f>
        <v>0</v>
      </c>
      <c r="W150" s="57">
        <f t="shared" si="45"/>
        <v>0</v>
      </c>
      <c r="X150" s="57">
        <f t="shared" si="45"/>
        <v>0</v>
      </c>
      <c r="Y150" s="57">
        <f t="shared" si="45"/>
        <v>0</v>
      </c>
      <c r="Z150" s="57">
        <f t="shared" si="45"/>
        <v>0</v>
      </c>
      <c r="AA150" s="57">
        <f t="shared" si="45"/>
        <v>0</v>
      </c>
      <c r="AB150" s="57">
        <f t="shared" si="45"/>
        <v>0</v>
      </c>
      <c r="AC150" s="57">
        <f t="shared" si="45"/>
        <v>0</v>
      </c>
      <c r="AD150" s="57">
        <f t="shared" si="45"/>
        <v>0</v>
      </c>
      <c r="AE150" s="57">
        <f t="shared" si="45"/>
        <v>0</v>
      </c>
      <c r="AF150" s="57">
        <f t="shared" si="45"/>
        <v>0</v>
      </c>
      <c r="AG150" s="57">
        <f t="shared" si="45"/>
        <v>0</v>
      </c>
      <c r="AH150" s="57">
        <f t="shared" si="45"/>
        <v>0</v>
      </c>
      <c r="AI150" s="57">
        <f t="shared" si="45"/>
        <v>0</v>
      </c>
      <c r="AJ150" s="57">
        <f t="shared" si="45"/>
        <v>0</v>
      </c>
      <c r="AK150" s="57">
        <f t="shared" si="45"/>
        <v>0</v>
      </c>
      <c r="AL150" s="57">
        <f t="shared" si="45"/>
        <v>0</v>
      </c>
      <c r="AM150" s="58"/>
      <c r="AN150" s="58"/>
      <c r="AO150" s="58"/>
      <c r="AP150" s="58"/>
      <c r="AQ150" s="58"/>
      <c r="AR150" s="58"/>
      <c r="AS150" s="58"/>
      <c r="AT150" s="58"/>
    </row>
    <row r="151" spans="18:46" ht="15">
      <c r="R151" s="98" t="s">
        <v>427</v>
      </c>
      <c r="S151" s="99"/>
      <c r="T151" s="245">
        <v>4</v>
      </c>
      <c r="U151" s="57">
        <f>W151+Y151+AA151+AC151+AE151+AG151</f>
        <v>0</v>
      </c>
      <c r="V151" s="57">
        <f>X151+Z151+AB151+AD151+AF151+AH151</f>
        <v>0</v>
      </c>
      <c r="W151" s="100">
        <f aca="true" t="shared" si="46" ref="W151:W167">_xlfn.COUNTIFS($F$15:$F$54,R151,$J$15:$J$54,$W$145)</f>
        <v>0</v>
      </c>
      <c r="X151" s="100">
        <f aca="true" t="shared" si="47" ref="X151:X167">_xlfn.COUNTIFS($F$15:$F$54,R151,$J$15:$J$54,$W$145,$K$15:$K$54,$X$146)</f>
        <v>0</v>
      </c>
      <c r="Y151" s="100">
        <f aca="true" t="shared" si="48" ref="Y151:Y167">_xlfn.COUNTIFS($F$15:$F$54,R151,$J$15:$J$54,$Y$145)</f>
        <v>0</v>
      </c>
      <c r="Z151" s="100">
        <f aca="true" t="shared" si="49" ref="Z151:Z167">_xlfn.COUNTIFS($F$15:$F$54,R151,$J$15:$J$54,$Y$145,$K$15:$K$54,$Z$146)</f>
        <v>0</v>
      </c>
      <c r="AA151" s="100">
        <f aca="true" t="shared" si="50" ref="AA151:AA167">_xlfn.COUNTIFS($F$15:$F$54,R151,$J$15:$J$54,$AA$145)</f>
        <v>0</v>
      </c>
      <c r="AB151" s="100">
        <f aca="true" t="shared" si="51" ref="AB151:AB167">_xlfn.COUNTIFS($F$15:$F$54,R151,$J$15:$J$54,$AA$145,$K$15:$K$54,$AB$146)</f>
        <v>0</v>
      </c>
      <c r="AC151" s="100">
        <f aca="true" t="shared" si="52" ref="AC151:AC167">_xlfn.COUNTIFS($F$15:$F$54,R151,$J$15:$J$54,$AC$145)</f>
        <v>0</v>
      </c>
      <c r="AD151" s="100">
        <f aca="true" t="shared" si="53" ref="AD151:AD167">_xlfn.COUNTIFS($F$15:$F$54,R151,$J$15:$J$54,$AC$145,$K$15:$K$54,$AD$146)</f>
        <v>0</v>
      </c>
      <c r="AE151" s="100">
        <f aca="true" t="shared" si="54" ref="AE151:AE167">_xlfn.COUNTIFS($F$15:$F$54,R151,$J$15:$J$54,$AE$145)</f>
        <v>0</v>
      </c>
      <c r="AF151" s="100">
        <f aca="true" t="shared" si="55" ref="AF151:AF167">_xlfn.COUNTIFS($F$15:$F$54,R151,$J$15:$J$54,$AE$145,$K$15:$K$54,$AF$146)</f>
        <v>0</v>
      </c>
      <c r="AG151" s="100">
        <f aca="true" t="shared" si="56" ref="AG151:AG167">_xlfn.COUNTIFS($F$15:$F$54,R151,$J$15:$J$54,$AG$145)</f>
        <v>0</v>
      </c>
      <c r="AH151" s="100">
        <f aca="true" t="shared" si="57" ref="AH151:AH167">_xlfn.COUNTIFS($F$15:$F$54,R151,$J$15:$J$54,$AG$145,$K$15:$K$54,$AH$146)</f>
        <v>0</v>
      </c>
      <c r="AI151" s="101">
        <f aca="true" t="shared" si="58" ref="AI151:AI167">_xlfn.COUNTIFS($F$15:$F$54,R151,$H$15:$H$54,$AI$145)</f>
        <v>0</v>
      </c>
      <c r="AJ151" s="101">
        <f aca="true" t="shared" si="59" ref="AJ151:AJ167">_xlfn.COUNTIFS($F$15:$F$54,R151,$H$15:$H$54,$AI$145,$K$15:$K$54,$AJ$146)</f>
        <v>0</v>
      </c>
      <c r="AK151" s="102">
        <f aca="true" t="shared" si="60" ref="AK151:AK167">_xlfn.COUNTIFS($F$15:$F$54,R151,$H$15:$H$54,$AK$145)</f>
        <v>0</v>
      </c>
      <c r="AL151" s="102">
        <f aca="true" t="shared" si="61" ref="AL151:AL167">_xlfn.COUNTIFS($F$15:$F$54,R151,$H$15:$H$54,$AK$145,$K$15:$K$54,$AL$146)</f>
        <v>0</v>
      </c>
      <c r="AM151" s="53"/>
      <c r="AN151" s="53"/>
      <c r="AO151" s="53"/>
      <c r="AP151" s="53"/>
      <c r="AQ151" s="53"/>
      <c r="AR151" s="53"/>
      <c r="AS151" s="53"/>
      <c r="AT151" s="53"/>
    </row>
    <row r="152" spans="18:46" ht="15">
      <c r="R152" s="98" t="s">
        <v>428</v>
      </c>
      <c r="S152" s="99"/>
      <c r="T152" s="245">
        <v>5</v>
      </c>
      <c r="U152" s="57">
        <f>W152+Y152+AA152+AC152+AE152+AG152</f>
        <v>0</v>
      </c>
      <c r="V152" s="57">
        <f aca="true" t="shared" si="62" ref="V152:V184">X152+Z152+AB152+AD152+AF152+AH152</f>
        <v>0</v>
      </c>
      <c r="W152" s="100">
        <f t="shared" si="46"/>
        <v>0</v>
      </c>
      <c r="X152" s="100">
        <f t="shared" si="47"/>
        <v>0</v>
      </c>
      <c r="Y152" s="100">
        <f t="shared" si="48"/>
        <v>0</v>
      </c>
      <c r="Z152" s="100">
        <f t="shared" si="49"/>
        <v>0</v>
      </c>
      <c r="AA152" s="100">
        <f t="shared" si="50"/>
        <v>0</v>
      </c>
      <c r="AB152" s="100">
        <f t="shared" si="51"/>
        <v>0</v>
      </c>
      <c r="AC152" s="100">
        <f t="shared" si="52"/>
        <v>0</v>
      </c>
      <c r="AD152" s="100">
        <f t="shared" si="53"/>
        <v>0</v>
      </c>
      <c r="AE152" s="100">
        <f t="shared" si="54"/>
        <v>0</v>
      </c>
      <c r="AF152" s="100">
        <f t="shared" si="55"/>
        <v>0</v>
      </c>
      <c r="AG152" s="100">
        <f t="shared" si="56"/>
        <v>0</v>
      </c>
      <c r="AH152" s="100">
        <f t="shared" si="57"/>
        <v>0</v>
      </c>
      <c r="AI152" s="101">
        <f t="shared" si="58"/>
        <v>0</v>
      </c>
      <c r="AJ152" s="101">
        <f t="shared" si="59"/>
        <v>0</v>
      </c>
      <c r="AK152" s="102">
        <f t="shared" si="60"/>
        <v>0</v>
      </c>
      <c r="AL152" s="102">
        <f t="shared" si="61"/>
        <v>0</v>
      </c>
      <c r="AM152" s="53"/>
      <c r="AN152" s="53"/>
      <c r="AO152" s="53"/>
      <c r="AP152" s="53"/>
      <c r="AQ152" s="53"/>
      <c r="AR152" s="53"/>
      <c r="AS152" s="53"/>
      <c r="AT152" s="53"/>
    </row>
    <row r="153" spans="18:46" ht="15">
      <c r="R153" s="98" t="s">
        <v>429</v>
      </c>
      <c r="S153" s="99"/>
      <c r="T153" s="245">
        <v>6</v>
      </c>
      <c r="U153" s="57">
        <f>W153+Y153+AA153+AC153+AE153+AG153</f>
        <v>0</v>
      </c>
      <c r="V153" s="57">
        <f t="shared" si="62"/>
        <v>0</v>
      </c>
      <c r="W153" s="100">
        <f t="shared" si="46"/>
        <v>0</v>
      </c>
      <c r="X153" s="100">
        <f t="shared" si="47"/>
        <v>0</v>
      </c>
      <c r="Y153" s="100">
        <f t="shared" si="48"/>
        <v>0</v>
      </c>
      <c r="Z153" s="100">
        <f t="shared" si="49"/>
        <v>0</v>
      </c>
      <c r="AA153" s="100">
        <f t="shared" si="50"/>
        <v>0</v>
      </c>
      <c r="AB153" s="100">
        <f t="shared" si="51"/>
        <v>0</v>
      </c>
      <c r="AC153" s="100">
        <f t="shared" si="52"/>
        <v>0</v>
      </c>
      <c r="AD153" s="100">
        <f t="shared" si="53"/>
        <v>0</v>
      </c>
      <c r="AE153" s="100">
        <f t="shared" si="54"/>
        <v>0</v>
      </c>
      <c r="AF153" s="100">
        <f t="shared" si="55"/>
        <v>0</v>
      </c>
      <c r="AG153" s="100">
        <f t="shared" si="56"/>
        <v>0</v>
      </c>
      <c r="AH153" s="100">
        <f t="shared" si="57"/>
        <v>0</v>
      </c>
      <c r="AI153" s="101">
        <f t="shared" si="58"/>
        <v>0</v>
      </c>
      <c r="AJ153" s="101">
        <f t="shared" si="59"/>
        <v>0</v>
      </c>
      <c r="AK153" s="102">
        <f t="shared" si="60"/>
        <v>0</v>
      </c>
      <c r="AL153" s="102">
        <f t="shared" si="61"/>
        <v>0</v>
      </c>
      <c r="AM153" s="53"/>
      <c r="AN153" s="53"/>
      <c r="AO153" s="53"/>
      <c r="AP153" s="53"/>
      <c r="AQ153" s="53"/>
      <c r="AR153" s="53"/>
      <c r="AS153" s="53"/>
      <c r="AT153" s="53"/>
    </row>
    <row r="154" spans="18:46" ht="15">
      <c r="R154" s="98" t="s">
        <v>430</v>
      </c>
      <c r="S154" s="99"/>
      <c r="T154" s="245">
        <v>7</v>
      </c>
      <c r="U154" s="57">
        <f>W154+Y154+AA154+AC154+AE154+AG154</f>
        <v>0</v>
      </c>
      <c r="V154" s="57">
        <f t="shared" si="62"/>
        <v>0</v>
      </c>
      <c r="W154" s="100">
        <f t="shared" si="46"/>
        <v>0</v>
      </c>
      <c r="X154" s="100">
        <f t="shared" si="47"/>
        <v>0</v>
      </c>
      <c r="Y154" s="100">
        <f t="shared" si="48"/>
        <v>0</v>
      </c>
      <c r="Z154" s="100">
        <f t="shared" si="49"/>
        <v>0</v>
      </c>
      <c r="AA154" s="100">
        <f t="shared" si="50"/>
        <v>0</v>
      </c>
      <c r="AB154" s="100">
        <f t="shared" si="51"/>
        <v>0</v>
      </c>
      <c r="AC154" s="100">
        <f t="shared" si="52"/>
        <v>0</v>
      </c>
      <c r="AD154" s="100">
        <f t="shared" si="53"/>
        <v>0</v>
      </c>
      <c r="AE154" s="100">
        <f t="shared" si="54"/>
        <v>0</v>
      </c>
      <c r="AF154" s="100">
        <f t="shared" si="55"/>
        <v>0</v>
      </c>
      <c r="AG154" s="100">
        <f t="shared" si="56"/>
        <v>0</v>
      </c>
      <c r="AH154" s="100">
        <f t="shared" si="57"/>
        <v>0</v>
      </c>
      <c r="AI154" s="101">
        <f t="shared" si="58"/>
        <v>0</v>
      </c>
      <c r="AJ154" s="101">
        <f t="shared" si="59"/>
        <v>0</v>
      </c>
      <c r="AK154" s="102">
        <f t="shared" si="60"/>
        <v>0</v>
      </c>
      <c r="AL154" s="102">
        <f t="shared" si="61"/>
        <v>0</v>
      </c>
      <c r="AM154" s="53"/>
      <c r="AN154" s="53"/>
      <c r="AO154" s="53"/>
      <c r="AP154" s="53"/>
      <c r="AQ154" s="53"/>
      <c r="AR154" s="53"/>
      <c r="AS154" s="53"/>
      <c r="AT154" s="53"/>
    </row>
    <row r="155" spans="18:46" ht="15">
      <c r="R155" s="98" t="s">
        <v>431</v>
      </c>
      <c r="S155" s="99"/>
      <c r="T155" s="245">
        <v>8</v>
      </c>
      <c r="U155" s="57">
        <f aca="true" t="shared" si="63" ref="U155:U184">W155+Y155+AA155+AC155+AE155+AG155</f>
        <v>0</v>
      </c>
      <c r="V155" s="57">
        <f t="shared" si="62"/>
        <v>0</v>
      </c>
      <c r="W155" s="100">
        <f t="shared" si="46"/>
        <v>0</v>
      </c>
      <c r="X155" s="100">
        <f t="shared" si="47"/>
        <v>0</v>
      </c>
      <c r="Y155" s="100">
        <f t="shared" si="48"/>
        <v>0</v>
      </c>
      <c r="Z155" s="100">
        <f t="shared" si="49"/>
        <v>0</v>
      </c>
      <c r="AA155" s="100">
        <f t="shared" si="50"/>
        <v>0</v>
      </c>
      <c r="AB155" s="100">
        <f t="shared" si="51"/>
        <v>0</v>
      </c>
      <c r="AC155" s="100">
        <f t="shared" si="52"/>
        <v>0</v>
      </c>
      <c r="AD155" s="100">
        <f t="shared" si="53"/>
        <v>0</v>
      </c>
      <c r="AE155" s="100">
        <f t="shared" si="54"/>
        <v>0</v>
      </c>
      <c r="AF155" s="100">
        <f t="shared" si="55"/>
        <v>0</v>
      </c>
      <c r="AG155" s="100">
        <f t="shared" si="56"/>
        <v>0</v>
      </c>
      <c r="AH155" s="100">
        <f t="shared" si="57"/>
        <v>0</v>
      </c>
      <c r="AI155" s="101">
        <f t="shared" si="58"/>
        <v>0</v>
      </c>
      <c r="AJ155" s="101">
        <f t="shared" si="59"/>
        <v>0</v>
      </c>
      <c r="AK155" s="102">
        <f t="shared" si="60"/>
        <v>0</v>
      </c>
      <c r="AL155" s="102">
        <f t="shared" si="61"/>
        <v>0</v>
      </c>
      <c r="AM155" s="53"/>
      <c r="AN155" s="53"/>
      <c r="AO155" s="53"/>
      <c r="AP155" s="53"/>
      <c r="AQ155" s="53"/>
      <c r="AR155" s="53"/>
      <c r="AS155" s="53"/>
      <c r="AT155" s="53"/>
    </row>
    <row r="156" spans="18:46" ht="15">
      <c r="R156" s="98" t="s">
        <v>432</v>
      </c>
      <c r="S156" s="99"/>
      <c r="T156" s="245">
        <v>9</v>
      </c>
      <c r="U156" s="57">
        <f t="shared" si="63"/>
        <v>0</v>
      </c>
      <c r="V156" s="57">
        <f t="shared" si="62"/>
        <v>0</v>
      </c>
      <c r="W156" s="100">
        <f t="shared" si="46"/>
        <v>0</v>
      </c>
      <c r="X156" s="100">
        <f t="shared" si="47"/>
        <v>0</v>
      </c>
      <c r="Y156" s="100">
        <f t="shared" si="48"/>
        <v>0</v>
      </c>
      <c r="Z156" s="100">
        <f t="shared" si="49"/>
        <v>0</v>
      </c>
      <c r="AA156" s="100">
        <f t="shared" si="50"/>
        <v>0</v>
      </c>
      <c r="AB156" s="100">
        <f t="shared" si="51"/>
        <v>0</v>
      </c>
      <c r="AC156" s="100">
        <f t="shared" si="52"/>
        <v>0</v>
      </c>
      <c r="AD156" s="100">
        <f t="shared" si="53"/>
        <v>0</v>
      </c>
      <c r="AE156" s="100">
        <f t="shared" si="54"/>
        <v>0</v>
      </c>
      <c r="AF156" s="100">
        <f t="shared" si="55"/>
        <v>0</v>
      </c>
      <c r="AG156" s="100">
        <f t="shared" si="56"/>
        <v>0</v>
      </c>
      <c r="AH156" s="100">
        <f t="shared" si="57"/>
        <v>0</v>
      </c>
      <c r="AI156" s="101">
        <f t="shared" si="58"/>
        <v>0</v>
      </c>
      <c r="AJ156" s="101">
        <f t="shared" si="59"/>
        <v>0</v>
      </c>
      <c r="AK156" s="102">
        <f t="shared" si="60"/>
        <v>0</v>
      </c>
      <c r="AL156" s="102">
        <f t="shared" si="61"/>
        <v>0</v>
      </c>
      <c r="AM156" s="53"/>
      <c r="AN156" s="53"/>
      <c r="AO156" s="53"/>
      <c r="AP156" s="53"/>
      <c r="AQ156" s="53"/>
      <c r="AR156" s="53"/>
      <c r="AS156" s="53"/>
      <c r="AT156" s="53"/>
    </row>
    <row r="157" spans="18:46" ht="15">
      <c r="R157" s="98" t="s">
        <v>433</v>
      </c>
      <c r="S157" s="99"/>
      <c r="T157" s="245">
        <v>10</v>
      </c>
      <c r="U157" s="57">
        <f t="shared" si="63"/>
        <v>0</v>
      </c>
      <c r="V157" s="57">
        <f t="shared" si="62"/>
        <v>0</v>
      </c>
      <c r="W157" s="100">
        <f t="shared" si="46"/>
        <v>0</v>
      </c>
      <c r="X157" s="100">
        <f t="shared" si="47"/>
        <v>0</v>
      </c>
      <c r="Y157" s="100">
        <f t="shared" si="48"/>
        <v>0</v>
      </c>
      <c r="Z157" s="100">
        <f t="shared" si="49"/>
        <v>0</v>
      </c>
      <c r="AA157" s="100">
        <f t="shared" si="50"/>
        <v>0</v>
      </c>
      <c r="AB157" s="100">
        <f t="shared" si="51"/>
        <v>0</v>
      </c>
      <c r="AC157" s="100">
        <f t="shared" si="52"/>
        <v>0</v>
      </c>
      <c r="AD157" s="100">
        <f t="shared" si="53"/>
        <v>0</v>
      </c>
      <c r="AE157" s="100">
        <f t="shared" si="54"/>
        <v>0</v>
      </c>
      <c r="AF157" s="100">
        <f t="shared" si="55"/>
        <v>0</v>
      </c>
      <c r="AG157" s="100">
        <f t="shared" si="56"/>
        <v>0</v>
      </c>
      <c r="AH157" s="100">
        <f t="shared" si="57"/>
        <v>0</v>
      </c>
      <c r="AI157" s="101">
        <f t="shared" si="58"/>
        <v>0</v>
      </c>
      <c r="AJ157" s="101">
        <f t="shared" si="59"/>
        <v>0</v>
      </c>
      <c r="AK157" s="102">
        <f t="shared" si="60"/>
        <v>0</v>
      </c>
      <c r="AL157" s="102">
        <f t="shared" si="61"/>
        <v>0</v>
      </c>
      <c r="AM157" s="53"/>
      <c r="AN157" s="53"/>
      <c r="AO157" s="53"/>
      <c r="AP157" s="53"/>
      <c r="AQ157" s="53"/>
      <c r="AR157" s="53"/>
      <c r="AS157" s="53"/>
      <c r="AT157" s="53"/>
    </row>
    <row r="158" spans="18:46" ht="25.5">
      <c r="R158" s="98" t="s">
        <v>434</v>
      </c>
      <c r="S158" s="99"/>
      <c r="T158" s="245">
        <v>11</v>
      </c>
      <c r="U158" s="57">
        <f t="shared" si="63"/>
        <v>0</v>
      </c>
      <c r="V158" s="57">
        <f t="shared" si="62"/>
        <v>0</v>
      </c>
      <c r="W158" s="100">
        <f t="shared" si="46"/>
        <v>0</v>
      </c>
      <c r="X158" s="100">
        <f t="shared" si="47"/>
        <v>0</v>
      </c>
      <c r="Y158" s="100">
        <f t="shared" si="48"/>
        <v>0</v>
      </c>
      <c r="Z158" s="100">
        <f t="shared" si="49"/>
        <v>0</v>
      </c>
      <c r="AA158" s="100">
        <f t="shared" si="50"/>
        <v>0</v>
      </c>
      <c r="AB158" s="100">
        <f t="shared" si="51"/>
        <v>0</v>
      </c>
      <c r="AC158" s="100">
        <f t="shared" si="52"/>
        <v>0</v>
      </c>
      <c r="AD158" s="100">
        <f t="shared" si="53"/>
        <v>0</v>
      </c>
      <c r="AE158" s="100">
        <f t="shared" si="54"/>
        <v>0</v>
      </c>
      <c r="AF158" s="100">
        <f t="shared" si="55"/>
        <v>0</v>
      </c>
      <c r="AG158" s="100">
        <f t="shared" si="56"/>
        <v>0</v>
      </c>
      <c r="AH158" s="100">
        <f t="shared" si="57"/>
        <v>0</v>
      </c>
      <c r="AI158" s="101">
        <f t="shared" si="58"/>
        <v>0</v>
      </c>
      <c r="AJ158" s="101">
        <f t="shared" si="59"/>
        <v>0</v>
      </c>
      <c r="AK158" s="102">
        <f t="shared" si="60"/>
        <v>0</v>
      </c>
      <c r="AL158" s="102">
        <f t="shared" si="61"/>
        <v>0</v>
      </c>
      <c r="AM158" s="53"/>
      <c r="AN158" s="53"/>
      <c r="AO158" s="53"/>
      <c r="AP158" s="53"/>
      <c r="AQ158" s="53"/>
      <c r="AR158" s="53"/>
      <c r="AS158" s="53"/>
      <c r="AT158" s="53"/>
    </row>
    <row r="159" spans="18:46" ht="15">
      <c r="R159" s="98" t="s">
        <v>435</v>
      </c>
      <c r="S159" s="99"/>
      <c r="T159" s="245">
        <v>12</v>
      </c>
      <c r="U159" s="57">
        <f t="shared" si="63"/>
        <v>0</v>
      </c>
      <c r="V159" s="57">
        <f t="shared" si="62"/>
        <v>0</v>
      </c>
      <c r="W159" s="100">
        <f t="shared" si="46"/>
        <v>0</v>
      </c>
      <c r="X159" s="100">
        <f t="shared" si="47"/>
        <v>0</v>
      </c>
      <c r="Y159" s="100">
        <f t="shared" si="48"/>
        <v>0</v>
      </c>
      <c r="Z159" s="100">
        <f t="shared" si="49"/>
        <v>0</v>
      </c>
      <c r="AA159" s="100">
        <f t="shared" si="50"/>
        <v>0</v>
      </c>
      <c r="AB159" s="100">
        <f t="shared" si="51"/>
        <v>0</v>
      </c>
      <c r="AC159" s="100">
        <f t="shared" si="52"/>
        <v>0</v>
      </c>
      <c r="AD159" s="100">
        <f t="shared" si="53"/>
        <v>0</v>
      </c>
      <c r="AE159" s="100">
        <f t="shared" si="54"/>
        <v>0</v>
      </c>
      <c r="AF159" s="100">
        <f t="shared" si="55"/>
        <v>0</v>
      </c>
      <c r="AG159" s="100">
        <f t="shared" si="56"/>
        <v>0</v>
      </c>
      <c r="AH159" s="100">
        <f t="shared" si="57"/>
        <v>0</v>
      </c>
      <c r="AI159" s="101">
        <f t="shared" si="58"/>
        <v>0</v>
      </c>
      <c r="AJ159" s="101">
        <f t="shared" si="59"/>
        <v>0</v>
      </c>
      <c r="AK159" s="102">
        <f t="shared" si="60"/>
        <v>0</v>
      </c>
      <c r="AL159" s="102">
        <f t="shared" si="61"/>
        <v>0</v>
      </c>
      <c r="AM159" s="53"/>
      <c r="AN159" s="53"/>
      <c r="AO159" s="53"/>
      <c r="AP159" s="53"/>
      <c r="AQ159" s="53"/>
      <c r="AR159" s="53"/>
      <c r="AS159" s="53"/>
      <c r="AT159" s="53"/>
    </row>
    <row r="160" spans="18:46" ht="15">
      <c r="R160" s="98" t="s">
        <v>436</v>
      </c>
      <c r="S160" s="99"/>
      <c r="T160" s="245">
        <v>13</v>
      </c>
      <c r="U160" s="57">
        <f t="shared" si="63"/>
        <v>0</v>
      </c>
      <c r="V160" s="57">
        <f t="shared" si="62"/>
        <v>0</v>
      </c>
      <c r="W160" s="100">
        <f t="shared" si="46"/>
        <v>0</v>
      </c>
      <c r="X160" s="100">
        <f t="shared" si="47"/>
        <v>0</v>
      </c>
      <c r="Y160" s="100">
        <f t="shared" si="48"/>
        <v>0</v>
      </c>
      <c r="Z160" s="100">
        <f t="shared" si="49"/>
        <v>0</v>
      </c>
      <c r="AA160" s="100">
        <f t="shared" si="50"/>
        <v>0</v>
      </c>
      <c r="AB160" s="100">
        <f t="shared" si="51"/>
        <v>0</v>
      </c>
      <c r="AC160" s="100">
        <f t="shared" si="52"/>
        <v>0</v>
      </c>
      <c r="AD160" s="100">
        <f t="shared" si="53"/>
        <v>0</v>
      </c>
      <c r="AE160" s="100">
        <f t="shared" si="54"/>
        <v>0</v>
      </c>
      <c r="AF160" s="100">
        <f t="shared" si="55"/>
        <v>0</v>
      </c>
      <c r="AG160" s="100">
        <f t="shared" si="56"/>
        <v>0</v>
      </c>
      <c r="AH160" s="100">
        <f t="shared" si="57"/>
        <v>0</v>
      </c>
      <c r="AI160" s="101">
        <f t="shared" si="58"/>
        <v>0</v>
      </c>
      <c r="AJ160" s="101">
        <f t="shared" si="59"/>
        <v>0</v>
      </c>
      <c r="AK160" s="102">
        <f t="shared" si="60"/>
        <v>0</v>
      </c>
      <c r="AL160" s="102">
        <f t="shared" si="61"/>
        <v>0</v>
      </c>
      <c r="AM160" s="53"/>
      <c r="AN160" s="53"/>
      <c r="AO160" s="53"/>
      <c r="AP160" s="53"/>
      <c r="AQ160" s="53"/>
      <c r="AR160" s="53"/>
      <c r="AS160" s="53"/>
      <c r="AT160" s="53"/>
    </row>
    <row r="161" spans="18:46" ht="15">
      <c r="R161" s="98" t="s">
        <v>437</v>
      </c>
      <c r="S161" s="99"/>
      <c r="T161" s="245">
        <v>14</v>
      </c>
      <c r="U161" s="57">
        <f t="shared" si="63"/>
        <v>0</v>
      </c>
      <c r="V161" s="57">
        <f t="shared" si="62"/>
        <v>0</v>
      </c>
      <c r="W161" s="100">
        <f t="shared" si="46"/>
        <v>0</v>
      </c>
      <c r="X161" s="100">
        <f t="shared" si="47"/>
        <v>0</v>
      </c>
      <c r="Y161" s="100">
        <f t="shared" si="48"/>
        <v>0</v>
      </c>
      <c r="Z161" s="100">
        <f t="shared" si="49"/>
        <v>0</v>
      </c>
      <c r="AA161" s="100">
        <f t="shared" si="50"/>
        <v>0</v>
      </c>
      <c r="AB161" s="100">
        <f t="shared" si="51"/>
        <v>0</v>
      </c>
      <c r="AC161" s="100">
        <f t="shared" si="52"/>
        <v>0</v>
      </c>
      <c r="AD161" s="100">
        <f t="shared" si="53"/>
        <v>0</v>
      </c>
      <c r="AE161" s="100">
        <f t="shared" si="54"/>
        <v>0</v>
      </c>
      <c r="AF161" s="100">
        <f t="shared" si="55"/>
        <v>0</v>
      </c>
      <c r="AG161" s="100">
        <f t="shared" si="56"/>
        <v>0</v>
      </c>
      <c r="AH161" s="100">
        <f t="shared" si="57"/>
        <v>0</v>
      </c>
      <c r="AI161" s="101">
        <f t="shared" si="58"/>
        <v>0</v>
      </c>
      <c r="AJ161" s="101">
        <f t="shared" si="59"/>
        <v>0</v>
      </c>
      <c r="AK161" s="102">
        <f t="shared" si="60"/>
        <v>0</v>
      </c>
      <c r="AL161" s="102">
        <f t="shared" si="61"/>
        <v>0</v>
      </c>
      <c r="AM161" s="53"/>
      <c r="AN161" s="53"/>
      <c r="AO161" s="53"/>
      <c r="AP161" s="53"/>
      <c r="AQ161" s="53"/>
      <c r="AR161" s="53"/>
      <c r="AS161" s="53"/>
      <c r="AT161" s="53"/>
    </row>
    <row r="162" spans="18:46" ht="24.75" customHeight="1">
      <c r="R162" s="301" t="s">
        <v>324</v>
      </c>
      <c r="S162" s="302"/>
      <c r="T162" s="245">
        <v>15</v>
      </c>
      <c r="U162" s="57">
        <f t="shared" si="63"/>
        <v>0</v>
      </c>
      <c r="V162" s="57">
        <f t="shared" si="62"/>
        <v>0</v>
      </c>
      <c r="W162" s="100">
        <f t="shared" si="46"/>
        <v>0</v>
      </c>
      <c r="X162" s="100">
        <f t="shared" si="47"/>
        <v>0</v>
      </c>
      <c r="Y162" s="100">
        <f t="shared" si="48"/>
        <v>0</v>
      </c>
      <c r="Z162" s="100">
        <f t="shared" si="49"/>
        <v>0</v>
      </c>
      <c r="AA162" s="100">
        <f t="shared" si="50"/>
        <v>0</v>
      </c>
      <c r="AB162" s="100">
        <f t="shared" si="51"/>
        <v>0</v>
      </c>
      <c r="AC162" s="100">
        <f t="shared" si="52"/>
        <v>0</v>
      </c>
      <c r="AD162" s="100">
        <f t="shared" si="53"/>
        <v>0</v>
      </c>
      <c r="AE162" s="100">
        <f t="shared" si="54"/>
        <v>0</v>
      </c>
      <c r="AF162" s="100">
        <f t="shared" si="55"/>
        <v>0</v>
      </c>
      <c r="AG162" s="100">
        <f t="shared" si="56"/>
        <v>0</v>
      </c>
      <c r="AH162" s="100">
        <f t="shared" si="57"/>
        <v>0</v>
      </c>
      <c r="AI162" s="101">
        <f t="shared" si="58"/>
        <v>0</v>
      </c>
      <c r="AJ162" s="101">
        <f t="shared" si="59"/>
        <v>0</v>
      </c>
      <c r="AK162" s="102">
        <f t="shared" si="60"/>
        <v>0</v>
      </c>
      <c r="AL162" s="102">
        <f t="shared" si="61"/>
        <v>0</v>
      </c>
      <c r="AM162" s="53"/>
      <c r="AN162" s="53"/>
      <c r="AO162" s="53"/>
      <c r="AP162" s="53"/>
      <c r="AQ162" s="53"/>
      <c r="AR162" s="53"/>
      <c r="AS162" s="53"/>
      <c r="AT162" s="53"/>
    </row>
    <row r="163" spans="18:46" ht="15">
      <c r="R163" s="98" t="s">
        <v>438</v>
      </c>
      <c r="S163" s="99"/>
      <c r="T163" s="245">
        <v>16</v>
      </c>
      <c r="U163" s="57">
        <f t="shared" si="63"/>
        <v>0</v>
      </c>
      <c r="V163" s="57">
        <f t="shared" si="62"/>
        <v>0</v>
      </c>
      <c r="W163" s="100">
        <f t="shared" si="46"/>
        <v>0</v>
      </c>
      <c r="X163" s="100">
        <f t="shared" si="47"/>
        <v>0</v>
      </c>
      <c r="Y163" s="100">
        <f t="shared" si="48"/>
        <v>0</v>
      </c>
      <c r="Z163" s="100">
        <f t="shared" si="49"/>
        <v>0</v>
      </c>
      <c r="AA163" s="100">
        <f t="shared" si="50"/>
        <v>0</v>
      </c>
      <c r="AB163" s="100">
        <f t="shared" si="51"/>
        <v>0</v>
      </c>
      <c r="AC163" s="100">
        <f t="shared" si="52"/>
        <v>0</v>
      </c>
      <c r="AD163" s="100">
        <f t="shared" si="53"/>
        <v>0</v>
      </c>
      <c r="AE163" s="100">
        <f t="shared" si="54"/>
        <v>0</v>
      </c>
      <c r="AF163" s="100">
        <f t="shared" si="55"/>
        <v>0</v>
      </c>
      <c r="AG163" s="100">
        <f t="shared" si="56"/>
        <v>0</v>
      </c>
      <c r="AH163" s="100">
        <f t="shared" si="57"/>
        <v>0</v>
      </c>
      <c r="AI163" s="101">
        <f t="shared" si="58"/>
        <v>0</v>
      </c>
      <c r="AJ163" s="101">
        <f t="shared" si="59"/>
        <v>0</v>
      </c>
      <c r="AK163" s="102">
        <f t="shared" si="60"/>
        <v>0</v>
      </c>
      <c r="AL163" s="102">
        <f t="shared" si="61"/>
        <v>0</v>
      </c>
      <c r="AM163" s="53"/>
      <c r="AN163" s="53"/>
      <c r="AO163" s="53"/>
      <c r="AP163" s="53"/>
      <c r="AQ163" s="53"/>
      <c r="AR163" s="53"/>
      <c r="AS163" s="53"/>
      <c r="AT163" s="53"/>
    </row>
    <row r="164" spans="18:46" ht="15">
      <c r="R164" s="98" t="s">
        <v>439</v>
      </c>
      <c r="S164" s="99"/>
      <c r="T164" s="245">
        <v>17</v>
      </c>
      <c r="U164" s="57">
        <f t="shared" si="63"/>
        <v>0</v>
      </c>
      <c r="V164" s="57">
        <f t="shared" si="62"/>
        <v>0</v>
      </c>
      <c r="W164" s="100">
        <f t="shared" si="46"/>
        <v>0</v>
      </c>
      <c r="X164" s="100">
        <f t="shared" si="47"/>
        <v>0</v>
      </c>
      <c r="Y164" s="100">
        <f t="shared" si="48"/>
        <v>0</v>
      </c>
      <c r="Z164" s="100">
        <f t="shared" si="49"/>
        <v>0</v>
      </c>
      <c r="AA164" s="100">
        <f t="shared" si="50"/>
        <v>0</v>
      </c>
      <c r="AB164" s="100">
        <f t="shared" si="51"/>
        <v>0</v>
      </c>
      <c r="AC164" s="100">
        <f t="shared" si="52"/>
        <v>0</v>
      </c>
      <c r="AD164" s="100">
        <f t="shared" si="53"/>
        <v>0</v>
      </c>
      <c r="AE164" s="100">
        <f t="shared" si="54"/>
        <v>0</v>
      </c>
      <c r="AF164" s="100">
        <f t="shared" si="55"/>
        <v>0</v>
      </c>
      <c r="AG164" s="100">
        <f t="shared" si="56"/>
        <v>0</v>
      </c>
      <c r="AH164" s="100">
        <f t="shared" si="57"/>
        <v>0</v>
      </c>
      <c r="AI164" s="101">
        <f t="shared" si="58"/>
        <v>0</v>
      </c>
      <c r="AJ164" s="101">
        <f t="shared" si="59"/>
        <v>0</v>
      </c>
      <c r="AK164" s="102">
        <f t="shared" si="60"/>
        <v>0</v>
      </c>
      <c r="AL164" s="102">
        <f t="shared" si="61"/>
        <v>0</v>
      </c>
      <c r="AM164" s="53"/>
      <c r="AN164" s="53"/>
      <c r="AO164" s="53"/>
      <c r="AP164" s="53"/>
      <c r="AQ164" s="53"/>
      <c r="AR164" s="53"/>
      <c r="AS164" s="53"/>
      <c r="AT164" s="53"/>
    </row>
    <row r="165" spans="18:46" ht="25.5">
      <c r="R165" s="98" t="s">
        <v>440</v>
      </c>
      <c r="S165" s="99"/>
      <c r="T165" s="245">
        <v>18</v>
      </c>
      <c r="U165" s="57">
        <f t="shared" si="63"/>
        <v>0</v>
      </c>
      <c r="V165" s="57">
        <f t="shared" si="62"/>
        <v>0</v>
      </c>
      <c r="W165" s="100">
        <f t="shared" si="46"/>
        <v>0</v>
      </c>
      <c r="X165" s="100">
        <f t="shared" si="47"/>
        <v>0</v>
      </c>
      <c r="Y165" s="100">
        <f t="shared" si="48"/>
        <v>0</v>
      </c>
      <c r="Z165" s="100">
        <f t="shared" si="49"/>
        <v>0</v>
      </c>
      <c r="AA165" s="100">
        <f t="shared" si="50"/>
        <v>0</v>
      </c>
      <c r="AB165" s="100">
        <f t="shared" si="51"/>
        <v>0</v>
      </c>
      <c r="AC165" s="100">
        <f t="shared" si="52"/>
        <v>0</v>
      </c>
      <c r="AD165" s="100">
        <f t="shared" si="53"/>
        <v>0</v>
      </c>
      <c r="AE165" s="100">
        <f t="shared" si="54"/>
        <v>0</v>
      </c>
      <c r="AF165" s="100">
        <f t="shared" si="55"/>
        <v>0</v>
      </c>
      <c r="AG165" s="100">
        <f t="shared" si="56"/>
        <v>0</v>
      </c>
      <c r="AH165" s="100">
        <f t="shared" si="57"/>
        <v>0</v>
      </c>
      <c r="AI165" s="101">
        <f t="shared" si="58"/>
        <v>0</v>
      </c>
      <c r="AJ165" s="101">
        <f t="shared" si="59"/>
        <v>0</v>
      </c>
      <c r="AK165" s="102">
        <f t="shared" si="60"/>
        <v>0</v>
      </c>
      <c r="AL165" s="102">
        <f t="shared" si="61"/>
        <v>0</v>
      </c>
      <c r="AM165" s="53"/>
      <c r="AN165" s="53"/>
      <c r="AO165" s="53"/>
      <c r="AP165" s="53"/>
      <c r="AQ165" s="53"/>
      <c r="AR165" s="53"/>
      <c r="AS165" s="53"/>
      <c r="AT165" s="53"/>
    </row>
    <row r="166" spans="18:46" ht="15">
      <c r="R166" s="98" t="s">
        <v>441</v>
      </c>
      <c r="S166" s="99"/>
      <c r="T166" s="245">
        <v>19</v>
      </c>
      <c r="U166" s="57">
        <f t="shared" si="63"/>
        <v>0</v>
      </c>
      <c r="V166" s="57">
        <f t="shared" si="62"/>
        <v>0</v>
      </c>
      <c r="W166" s="100">
        <f t="shared" si="46"/>
        <v>0</v>
      </c>
      <c r="X166" s="100">
        <f t="shared" si="47"/>
        <v>0</v>
      </c>
      <c r="Y166" s="100">
        <f t="shared" si="48"/>
        <v>0</v>
      </c>
      <c r="Z166" s="100">
        <f t="shared" si="49"/>
        <v>0</v>
      </c>
      <c r="AA166" s="100">
        <f t="shared" si="50"/>
        <v>0</v>
      </c>
      <c r="AB166" s="100">
        <f t="shared" si="51"/>
        <v>0</v>
      </c>
      <c r="AC166" s="100">
        <f t="shared" si="52"/>
        <v>0</v>
      </c>
      <c r="AD166" s="100">
        <f t="shared" si="53"/>
        <v>0</v>
      </c>
      <c r="AE166" s="100">
        <f t="shared" si="54"/>
        <v>0</v>
      </c>
      <c r="AF166" s="100">
        <f t="shared" si="55"/>
        <v>0</v>
      </c>
      <c r="AG166" s="100">
        <f t="shared" si="56"/>
        <v>0</v>
      </c>
      <c r="AH166" s="100">
        <f t="shared" si="57"/>
        <v>0</v>
      </c>
      <c r="AI166" s="101">
        <f t="shared" si="58"/>
        <v>0</v>
      </c>
      <c r="AJ166" s="101">
        <f t="shared" si="59"/>
        <v>0</v>
      </c>
      <c r="AK166" s="102">
        <f t="shared" si="60"/>
        <v>0</v>
      </c>
      <c r="AL166" s="102">
        <f t="shared" si="61"/>
        <v>0</v>
      </c>
      <c r="AM166" s="53"/>
      <c r="AN166" s="53"/>
      <c r="AO166" s="53"/>
      <c r="AP166" s="53"/>
      <c r="AQ166" s="53"/>
      <c r="AR166" s="53"/>
      <c r="AS166" s="53"/>
      <c r="AT166" s="53"/>
    </row>
    <row r="167" spans="18:46" ht="15.75" thickBot="1">
      <c r="R167" s="103" t="s">
        <v>442</v>
      </c>
      <c r="S167" s="104"/>
      <c r="T167" s="67">
        <v>20</v>
      </c>
      <c r="U167" s="66">
        <f t="shared" si="63"/>
        <v>0</v>
      </c>
      <c r="V167" s="66">
        <f t="shared" si="62"/>
        <v>0</v>
      </c>
      <c r="W167" s="105">
        <f t="shared" si="46"/>
        <v>0</v>
      </c>
      <c r="X167" s="105">
        <f t="shared" si="47"/>
        <v>0</v>
      </c>
      <c r="Y167" s="105">
        <f t="shared" si="48"/>
        <v>0</v>
      </c>
      <c r="Z167" s="105">
        <f t="shared" si="49"/>
        <v>0</v>
      </c>
      <c r="AA167" s="105">
        <f t="shared" si="50"/>
        <v>0</v>
      </c>
      <c r="AB167" s="105">
        <f t="shared" si="51"/>
        <v>0</v>
      </c>
      <c r="AC167" s="105">
        <f t="shared" si="52"/>
        <v>0</v>
      </c>
      <c r="AD167" s="105">
        <f t="shared" si="53"/>
        <v>0</v>
      </c>
      <c r="AE167" s="105">
        <f t="shared" si="54"/>
        <v>0</v>
      </c>
      <c r="AF167" s="105">
        <f t="shared" si="55"/>
        <v>0</v>
      </c>
      <c r="AG167" s="105">
        <f t="shared" si="56"/>
        <v>0</v>
      </c>
      <c r="AH167" s="105">
        <f t="shared" si="57"/>
        <v>0</v>
      </c>
      <c r="AI167" s="106">
        <f t="shared" si="58"/>
        <v>0</v>
      </c>
      <c r="AJ167" s="106">
        <f t="shared" si="59"/>
        <v>0</v>
      </c>
      <c r="AK167" s="107">
        <f t="shared" si="60"/>
        <v>0</v>
      </c>
      <c r="AL167" s="107">
        <f t="shared" si="61"/>
        <v>0</v>
      </c>
      <c r="AM167" s="53"/>
      <c r="AN167" s="53"/>
      <c r="AO167" s="53"/>
      <c r="AP167" s="53"/>
      <c r="AQ167" s="53"/>
      <c r="AR167" s="53"/>
      <c r="AS167" s="53"/>
      <c r="AT167" s="53"/>
    </row>
    <row r="168" spans="18:46" ht="15">
      <c r="R168" s="108" t="s">
        <v>445</v>
      </c>
      <c r="S168" s="109"/>
      <c r="T168" s="78">
        <v>21</v>
      </c>
      <c r="U168" s="77">
        <f t="shared" si="63"/>
        <v>0</v>
      </c>
      <c r="V168" s="77">
        <f t="shared" si="62"/>
        <v>0</v>
      </c>
      <c r="W168" s="110">
        <f aca="true" t="shared" si="64" ref="W168:W184">_xlfn.COUNTIFS($G$15:$G$54,R168,$J$15:$J$54,$W$145)</f>
        <v>0</v>
      </c>
      <c r="X168" s="110">
        <f aca="true" t="shared" si="65" ref="X168:X184">_xlfn.COUNTIFS($G$15:$G$54,R168,$J$15:$J$54,$W$145,$K$15:$K$54,$X$146)</f>
        <v>0</v>
      </c>
      <c r="Y168" s="110">
        <f aca="true" t="shared" si="66" ref="Y168:Y184">_xlfn.COUNTIFS($G$15:$G$54,R168,$J$15:$J$54,$Y$145)</f>
        <v>0</v>
      </c>
      <c r="Z168" s="110">
        <f aca="true" t="shared" si="67" ref="Z168:Z184">_xlfn.COUNTIFS($G$15:$G$54,R168,$J$15:$J$54,$Y$145,$K$15:$K$54,$Z$146)</f>
        <v>0</v>
      </c>
      <c r="AA168" s="110">
        <f aca="true" t="shared" si="68" ref="AA168:AA184">_xlfn.COUNTIFS($G$15:$G$54,R168,$J$15:$J$54,$AA$145)</f>
        <v>0</v>
      </c>
      <c r="AB168" s="110">
        <f aca="true" t="shared" si="69" ref="AB168:AB184">_xlfn.COUNTIFS($G$15:$G$54,R168,$J$15:$J$54,$AA$145,$K$15:$K$54,$AB$146)</f>
        <v>0</v>
      </c>
      <c r="AC168" s="110">
        <f aca="true" t="shared" si="70" ref="AC168:AC184">_xlfn.COUNTIFS($G$15:$G$54,R168,$J$15:$J$54,$AC$145)</f>
        <v>0</v>
      </c>
      <c r="AD168" s="110">
        <f aca="true" t="shared" si="71" ref="AD168:AD184">_xlfn.COUNTIFS($G$15:$G$54,R168,$J$15:$J$54,$AC$145,$K$15:$K$54,$AD$146)</f>
        <v>0</v>
      </c>
      <c r="AE168" s="110">
        <f aca="true" t="shared" si="72" ref="AE168:AE184">_xlfn.COUNTIFS($G$15:$G$54,R168,$J$15:$J$54,$AE$145)</f>
        <v>0</v>
      </c>
      <c r="AF168" s="110">
        <f aca="true" t="shared" si="73" ref="AF168:AF184">_xlfn.COUNTIFS($G$15:$G$54,R168,$J$15:$J$54,$AE$145,$K$15:$K$54,$AF$146)</f>
        <v>0</v>
      </c>
      <c r="AG168" s="110">
        <f aca="true" t="shared" si="74" ref="AG168:AG184">_xlfn.COUNTIFS($G$15:$G$54,R168,$J$15:$J$54,$AG$145)</f>
        <v>0</v>
      </c>
      <c r="AH168" s="110">
        <f aca="true" t="shared" si="75" ref="AH168:AH184">_xlfn.COUNTIFS($G$15:$G$54,R168,$J$15:$J$54,$AG$145,$K$15:$K$54,$AH$146)</f>
        <v>0</v>
      </c>
      <c r="AI168" s="111">
        <f aca="true" t="shared" si="76" ref="AI168:AI184">_xlfn.COUNTIFS($G$15:$G$54,R168,$H$15:$H$54,$AI$145)</f>
        <v>0</v>
      </c>
      <c r="AJ168" s="111">
        <f aca="true" t="shared" si="77" ref="AJ168:AJ184">_xlfn.COUNTIFS($G$15:$G$54,R168,$H$15:$H$54,$AI$145,$K$15:$K$54,$AJ$146)</f>
        <v>0</v>
      </c>
      <c r="AK168" s="112">
        <f aca="true" t="shared" si="78" ref="AK168:AK184">_xlfn.COUNTIFS($G$15:$G$54,R168,$H$15:$H$54,$AK$145)</f>
        <v>0</v>
      </c>
      <c r="AL168" s="112">
        <f aca="true" t="shared" si="79" ref="AL168:AL184">_xlfn.COUNTIFS($G$15:$G$54,R168,$H$15:$H$54,$AK$145,$K$15:$K$54,$AL$146)</f>
        <v>0</v>
      </c>
      <c r="AM168" s="53"/>
      <c r="AN168" s="53"/>
      <c r="AO168" s="53"/>
      <c r="AP168" s="53"/>
      <c r="AQ168" s="53"/>
      <c r="AR168" s="53"/>
      <c r="AS168" s="53"/>
      <c r="AT168" s="53"/>
    </row>
    <row r="169" spans="18:46" ht="15">
      <c r="R169" s="98" t="s">
        <v>446</v>
      </c>
      <c r="S169" s="99"/>
      <c r="T169" s="245">
        <v>22</v>
      </c>
      <c r="U169" s="57">
        <f t="shared" si="63"/>
        <v>0</v>
      </c>
      <c r="V169" s="57">
        <f t="shared" si="62"/>
        <v>0</v>
      </c>
      <c r="W169" s="100">
        <f t="shared" si="64"/>
        <v>0</v>
      </c>
      <c r="X169" s="100">
        <f t="shared" si="65"/>
        <v>0</v>
      </c>
      <c r="Y169" s="100">
        <f t="shared" si="66"/>
        <v>0</v>
      </c>
      <c r="Z169" s="110">
        <f t="shared" si="67"/>
        <v>0</v>
      </c>
      <c r="AA169" s="100">
        <f t="shared" si="68"/>
        <v>0</v>
      </c>
      <c r="AB169" s="100">
        <f t="shared" si="69"/>
        <v>0</v>
      </c>
      <c r="AC169" s="100">
        <f t="shared" si="70"/>
        <v>0</v>
      </c>
      <c r="AD169" s="100">
        <f t="shared" si="71"/>
        <v>0</v>
      </c>
      <c r="AE169" s="100">
        <f t="shared" si="72"/>
        <v>0</v>
      </c>
      <c r="AF169" s="100">
        <f t="shared" si="73"/>
        <v>0</v>
      </c>
      <c r="AG169" s="100">
        <f t="shared" si="74"/>
        <v>0</v>
      </c>
      <c r="AH169" s="100">
        <f t="shared" si="75"/>
        <v>0</v>
      </c>
      <c r="AI169" s="101">
        <f t="shared" si="76"/>
        <v>0</v>
      </c>
      <c r="AJ169" s="101">
        <f t="shared" si="77"/>
        <v>0</v>
      </c>
      <c r="AK169" s="102">
        <f t="shared" si="78"/>
        <v>0</v>
      </c>
      <c r="AL169" s="102">
        <f t="shared" si="79"/>
        <v>0</v>
      </c>
      <c r="AM169" s="53"/>
      <c r="AN169" s="53"/>
      <c r="AO169" s="53"/>
      <c r="AP169" s="53"/>
      <c r="AQ169" s="53"/>
      <c r="AR169" s="53"/>
      <c r="AS169" s="53"/>
      <c r="AT169" s="53"/>
    </row>
    <row r="170" spans="18:46" ht="15">
      <c r="R170" s="98" t="s">
        <v>447</v>
      </c>
      <c r="S170" s="99"/>
      <c r="T170" s="245">
        <v>23</v>
      </c>
      <c r="U170" s="57">
        <f t="shared" si="63"/>
        <v>0</v>
      </c>
      <c r="V170" s="57">
        <f t="shared" si="62"/>
        <v>0</v>
      </c>
      <c r="W170" s="100">
        <f t="shared" si="64"/>
        <v>0</v>
      </c>
      <c r="X170" s="100">
        <f t="shared" si="65"/>
        <v>0</v>
      </c>
      <c r="Y170" s="100">
        <f t="shared" si="66"/>
        <v>0</v>
      </c>
      <c r="Z170" s="110">
        <f t="shared" si="67"/>
        <v>0</v>
      </c>
      <c r="AA170" s="100">
        <f t="shared" si="68"/>
        <v>0</v>
      </c>
      <c r="AB170" s="100">
        <f t="shared" si="69"/>
        <v>0</v>
      </c>
      <c r="AC170" s="100">
        <f t="shared" si="70"/>
        <v>0</v>
      </c>
      <c r="AD170" s="100">
        <f t="shared" si="71"/>
        <v>0</v>
      </c>
      <c r="AE170" s="100">
        <f t="shared" si="72"/>
        <v>0</v>
      </c>
      <c r="AF170" s="100">
        <f t="shared" si="73"/>
        <v>0</v>
      </c>
      <c r="AG170" s="100">
        <f t="shared" si="74"/>
        <v>0</v>
      </c>
      <c r="AH170" s="100">
        <f t="shared" si="75"/>
        <v>0</v>
      </c>
      <c r="AI170" s="101">
        <f t="shared" si="76"/>
        <v>0</v>
      </c>
      <c r="AJ170" s="101">
        <f t="shared" si="77"/>
        <v>0</v>
      </c>
      <c r="AK170" s="102">
        <f t="shared" si="78"/>
        <v>0</v>
      </c>
      <c r="AL170" s="102">
        <f t="shared" si="79"/>
        <v>0</v>
      </c>
      <c r="AM170" s="53"/>
      <c r="AN170" s="53"/>
      <c r="AO170" s="53"/>
      <c r="AP170" s="53"/>
      <c r="AQ170" s="53"/>
      <c r="AR170" s="53"/>
      <c r="AS170" s="53"/>
      <c r="AT170" s="53"/>
    </row>
    <row r="171" spans="18:46" ht="15">
      <c r="R171" s="98" t="s">
        <v>448</v>
      </c>
      <c r="S171" s="99"/>
      <c r="T171" s="245">
        <v>24</v>
      </c>
      <c r="U171" s="57">
        <f t="shared" si="63"/>
        <v>0</v>
      </c>
      <c r="V171" s="57">
        <f t="shared" si="62"/>
        <v>0</v>
      </c>
      <c r="W171" s="100">
        <f t="shared" si="64"/>
        <v>0</v>
      </c>
      <c r="X171" s="100">
        <f t="shared" si="65"/>
        <v>0</v>
      </c>
      <c r="Y171" s="100">
        <f t="shared" si="66"/>
        <v>0</v>
      </c>
      <c r="Z171" s="110">
        <f t="shared" si="67"/>
        <v>0</v>
      </c>
      <c r="AA171" s="100">
        <f t="shared" si="68"/>
        <v>0</v>
      </c>
      <c r="AB171" s="100">
        <f t="shared" si="69"/>
        <v>0</v>
      </c>
      <c r="AC171" s="100">
        <f t="shared" si="70"/>
        <v>0</v>
      </c>
      <c r="AD171" s="100">
        <f t="shared" si="71"/>
        <v>0</v>
      </c>
      <c r="AE171" s="100">
        <f t="shared" si="72"/>
        <v>0</v>
      </c>
      <c r="AF171" s="100">
        <f t="shared" si="73"/>
        <v>0</v>
      </c>
      <c r="AG171" s="100">
        <f t="shared" si="74"/>
        <v>0</v>
      </c>
      <c r="AH171" s="100">
        <f t="shared" si="75"/>
        <v>0</v>
      </c>
      <c r="AI171" s="101">
        <f t="shared" si="76"/>
        <v>0</v>
      </c>
      <c r="AJ171" s="101">
        <f t="shared" si="77"/>
        <v>0</v>
      </c>
      <c r="AK171" s="102">
        <f t="shared" si="78"/>
        <v>0</v>
      </c>
      <c r="AL171" s="102">
        <f t="shared" si="79"/>
        <v>0</v>
      </c>
      <c r="AM171" s="53"/>
      <c r="AN171" s="53"/>
      <c r="AO171" s="53"/>
      <c r="AP171" s="53"/>
      <c r="AQ171" s="53"/>
      <c r="AR171" s="53"/>
      <c r="AS171" s="53"/>
      <c r="AT171" s="53"/>
    </row>
    <row r="172" spans="18:46" ht="15">
      <c r="R172" s="98" t="s">
        <v>449</v>
      </c>
      <c r="S172" s="99"/>
      <c r="T172" s="245">
        <v>25</v>
      </c>
      <c r="U172" s="57">
        <f t="shared" si="63"/>
        <v>0</v>
      </c>
      <c r="V172" s="57">
        <f t="shared" si="62"/>
        <v>0</v>
      </c>
      <c r="W172" s="100">
        <f t="shared" si="64"/>
        <v>0</v>
      </c>
      <c r="X172" s="100">
        <f t="shared" si="65"/>
        <v>0</v>
      </c>
      <c r="Y172" s="100">
        <f t="shared" si="66"/>
        <v>0</v>
      </c>
      <c r="Z172" s="110">
        <f t="shared" si="67"/>
        <v>0</v>
      </c>
      <c r="AA172" s="100">
        <f t="shared" si="68"/>
        <v>0</v>
      </c>
      <c r="AB172" s="100">
        <f t="shared" si="69"/>
        <v>0</v>
      </c>
      <c r="AC172" s="100">
        <f t="shared" si="70"/>
        <v>0</v>
      </c>
      <c r="AD172" s="100">
        <f t="shared" si="71"/>
        <v>0</v>
      </c>
      <c r="AE172" s="100">
        <f t="shared" si="72"/>
        <v>0</v>
      </c>
      <c r="AF172" s="100">
        <f t="shared" si="73"/>
        <v>0</v>
      </c>
      <c r="AG172" s="100">
        <f t="shared" si="74"/>
        <v>0</v>
      </c>
      <c r="AH172" s="100">
        <f t="shared" si="75"/>
        <v>0</v>
      </c>
      <c r="AI172" s="101">
        <f t="shared" si="76"/>
        <v>0</v>
      </c>
      <c r="AJ172" s="101">
        <f t="shared" si="77"/>
        <v>0</v>
      </c>
      <c r="AK172" s="102">
        <f t="shared" si="78"/>
        <v>0</v>
      </c>
      <c r="AL172" s="102">
        <f t="shared" si="79"/>
        <v>0</v>
      </c>
      <c r="AM172" s="53"/>
      <c r="AN172" s="53"/>
      <c r="AO172" s="53"/>
      <c r="AP172" s="53"/>
      <c r="AQ172" s="53"/>
      <c r="AR172" s="53"/>
      <c r="AS172" s="53"/>
      <c r="AT172" s="53"/>
    </row>
    <row r="173" spans="18:46" ht="15">
      <c r="R173" s="98" t="s">
        <v>450</v>
      </c>
      <c r="S173" s="99"/>
      <c r="T173" s="245">
        <v>26</v>
      </c>
      <c r="U173" s="57">
        <f t="shared" si="63"/>
        <v>0</v>
      </c>
      <c r="V173" s="57">
        <f t="shared" si="62"/>
        <v>0</v>
      </c>
      <c r="W173" s="100">
        <f t="shared" si="64"/>
        <v>0</v>
      </c>
      <c r="X173" s="100">
        <f t="shared" si="65"/>
        <v>0</v>
      </c>
      <c r="Y173" s="100">
        <f t="shared" si="66"/>
        <v>0</v>
      </c>
      <c r="Z173" s="110">
        <f t="shared" si="67"/>
        <v>0</v>
      </c>
      <c r="AA173" s="100">
        <f t="shared" si="68"/>
        <v>0</v>
      </c>
      <c r="AB173" s="100">
        <f t="shared" si="69"/>
        <v>0</v>
      </c>
      <c r="AC173" s="100">
        <f t="shared" si="70"/>
        <v>0</v>
      </c>
      <c r="AD173" s="100">
        <f t="shared" si="71"/>
        <v>0</v>
      </c>
      <c r="AE173" s="100">
        <f t="shared" si="72"/>
        <v>0</v>
      </c>
      <c r="AF173" s="100">
        <f t="shared" si="73"/>
        <v>0</v>
      </c>
      <c r="AG173" s="100">
        <f t="shared" si="74"/>
        <v>0</v>
      </c>
      <c r="AH173" s="100">
        <f t="shared" si="75"/>
        <v>0</v>
      </c>
      <c r="AI173" s="101">
        <f t="shared" si="76"/>
        <v>0</v>
      </c>
      <c r="AJ173" s="101">
        <f t="shared" si="77"/>
        <v>0</v>
      </c>
      <c r="AK173" s="102">
        <f t="shared" si="78"/>
        <v>0</v>
      </c>
      <c r="AL173" s="102">
        <f t="shared" si="79"/>
        <v>0</v>
      </c>
      <c r="AM173" s="53"/>
      <c r="AN173" s="53"/>
      <c r="AO173" s="53"/>
      <c r="AP173" s="53"/>
      <c r="AQ173" s="53"/>
      <c r="AR173" s="53"/>
      <c r="AS173" s="53"/>
      <c r="AT173" s="53"/>
    </row>
    <row r="174" spans="18:46" ht="15">
      <c r="R174" s="98" t="s">
        <v>451</v>
      </c>
      <c r="S174" s="99"/>
      <c r="T174" s="245">
        <v>27</v>
      </c>
      <c r="U174" s="57">
        <f t="shared" si="63"/>
        <v>0</v>
      </c>
      <c r="V174" s="57">
        <f t="shared" si="62"/>
        <v>0</v>
      </c>
      <c r="W174" s="100">
        <f t="shared" si="64"/>
        <v>0</v>
      </c>
      <c r="X174" s="100">
        <f t="shared" si="65"/>
        <v>0</v>
      </c>
      <c r="Y174" s="100">
        <f t="shared" si="66"/>
        <v>0</v>
      </c>
      <c r="Z174" s="110">
        <f t="shared" si="67"/>
        <v>0</v>
      </c>
      <c r="AA174" s="100">
        <f t="shared" si="68"/>
        <v>0</v>
      </c>
      <c r="AB174" s="100">
        <f t="shared" si="69"/>
        <v>0</v>
      </c>
      <c r="AC174" s="100">
        <f t="shared" si="70"/>
        <v>0</v>
      </c>
      <c r="AD174" s="100">
        <f t="shared" si="71"/>
        <v>0</v>
      </c>
      <c r="AE174" s="100">
        <f t="shared" si="72"/>
        <v>0</v>
      </c>
      <c r="AF174" s="100">
        <f t="shared" si="73"/>
        <v>0</v>
      </c>
      <c r="AG174" s="100">
        <f t="shared" si="74"/>
        <v>0</v>
      </c>
      <c r="AH174" s="100">
        <f t="shared" si="75"/>
        <v>0</v>
      </c>
      <c r="AI174" s="101">
        <f t="shared" si="76"/>
        <v>0</v>
      </c>
      <c r="AJ174" s="101">
        <f t="shared" si="77"/>
        <v>0</v>
      </c>
      <c r="AK174" s="102">
        <f t="shared" si="78"/>
        <v>0</v>
      </c>
      <c r="AL174" s="102">
        <f t="shared" si="79"/>
        <v>0</v>
      </c>
      <c r="AM174" s="53"/>
      <c r="AN174" s="53"/>
      <c r="AO174" s="53"/>
      <c r="AP174" s="53"/>
      <c r="AQ174" s="53"/>
      <c r="AR174" s="53"/>
      <c r="AS174" s="53"/>
      <c r="AT174" s="53"/>
    </row>
    <row r="175" spans="18:46" ht="15">
      <c r="R175" s="98" t="s">
        <v>452</v>
      </c>
      <c r="S175" s="99"/>
      <c r="T175" s="245">
        <v>28</v>
      </c>
      <c r="U175" s="57">
        <f t="shared" si="63"/>
        <v>0</v>
      </c>
      <c r="V175" s="57">
        <f t="shared" si="62"/>
        <v>0</v>
      </c>
      <c r="W175" s="100">
        <f t="shared" si="64"/>
        <v>0</v>
      </c>
      <c r="X175" s="100">
        <f t="shared" si="65"/>
        <v>0</v>
      </c>
      <c r="Y175" s="100">
        <f t="shared" si="66"/>
        <v>0</v>
      </c>
      <c r="Z175" s="110">
        <f t="shared" si="67"/>
        <v>0</v>
      </c>
      <c r="AA175" s="100">
        <f t="shared" si="68"/>
        <v>0</v>
      </c>
      <c r="AB175" s="100">
        <f t="shared" si="69"/>
        <v>0</v>
      </c>
      <c r="AC175" s="100">
        <f t="shared" si="70"/>
        <v>0</v>
      </c>
      <c r="AD175" s="100">
        <f t="shared" si="71"/>
        <v>0</v>
      </c>
      <c r="AE175" s="100">
        <f t="shared" si="72"/>
        <v>0</v>
      </c>
      <c r="AF175" s="100">
        <f t="shared" si="73"/>
        <v>0</v>
      </c>
      <c r="AG175" s="100">
        <f t="shared" si="74"/>
        <v>0</v>
      </c>
      <c r="AH175" s="100">
        <f t="shared" si="75"/>
        <v>0</v>
      </c>
      <c r="AI175" s="101">
        <f t="shared" si="76"/>
        <v>0</v>
      </c>
      <c r="AJ175" s="101">
        <f t="shared" si="77"/>
        <v>0</v>
      </c>
      <c r="AK175" s="102">
        <f t="shared" si="78"/>
        <v>0</v>
      </c>
      <c r="AL175" s="102">
        <f t="shared" si="79"/>
        <v>0</v>
      </c>
      <c r="AM175" s="53"/>
      <c r="AN175" s="53"/>
      <c r="AO175" s="53"/>
      <c r="AP175" s="53"/>
      <c r="AQ175" s="53"/>
      <c r="AR175" s="53"/>
      <c r="AS175" s="53"/>
      <c r="AT175" s="53"/>
    </row>
    <row r="176" spans="18:46" ht="15">
      <c r="R176" s="98" t="s">
        <v>453</v>
      </c>
      <c r="S176" s="99"/>
      <c r="T176" s="245">
        <v>29</v>
      </c>
      <c r="U176" s="57">
        <f t="shared" si="63"/>
        <v>0</v>
      </c>
      <c r="V176" s="57">
        <f t="shared" si="62"/>
        <v>0</v>
      </c>
      <c r="W176" s="100">
        <f t="shared" si="64"/>
        <v>0</v>
      </c>
      <c r="X176" s="100">
        <f t="shared" si="65"/>
        <v>0</v>
      </c>
      <c r="Y176" s="100">
        <f t="shared" si="66"/>
        <v>0</v>
      </c>
      <c r="Z176" s="110">
        <f t="shared" si="67"/>
        <v>0</v>
      </c>
      <c r="AA176" s="100">
        <f t="shared" si="68"/>
        <v>0</v>
      </c>
      <c r="AB176" s="100">
        <f t="shared" si="69"/>
        <v>0</v>
      </c>
      <c r="AC176" s="100">
        <f t="shared" si="70"/>
        <v>0</v>
      </c>
      <c r="AD176" s="100">
        <f t="shared" si="71"/>
        <v>0</v>
      </c>
      <c r="AE176" s="100">
        <f t="shared" si="72"/>
        <v>0</v>
      </c>
      <c r="AF176" s="100">
        <f t="shared" si="73"/>
        <v>0</v>
      </c>
      <c r="AG176" s="100">
        <f t="shared" si="74"/>
        <v>0</v>
      </c>
      <c r="AH176" s="100">
        <f t="shared" si="75"/>
        <v>0</v>
      </c>
      <c r="AI176" s="101">
        <f t="shared" si="76"/>
        <v>0</v>
      </c>
      <c r="AJ176" s="101">
        <f t="shared" si="77"/>
        <v>0</v>
      </c>
      <c r="AK176" s="102">
        <f t="shared" si="78"/>
        <v>0</v>
      </c>
      <c r="AL176" s="102">
        <f t="shared" si="79"/>
        <v>0</v>
      </c>
      <c r="AM176" s="53"/>
      <c r="AN176" s="53"/>
      <c r="AO176" s="53"/>
      <c r="AP176" s="53"/>
      <c r="AQ176" s="53"/>
      <c r="AR176" s="53"/>
      <c r="AS176" s="53"/>
      <c r="AT176" s="53"/>
    </row>
    <row r="177" spans="18:46" ht="15">
      <c r="R177" s="98" t="s">
        <v>454</v>
      </c>
      <c r="S177" s="99"/>
      <c r="T177" s="245">
        <v>30</v>
      </c>
      <c r="U177" s="57">
        <f t="shared" si="63"/>
        <v>0</v>
      </c>
      <c r="V177" s="57">
        <f t="shared" si="62"/>
        <v>0</v>
      </c>
      <c r="W177" s="100">
        <f t="shared" si="64"/>
        <v>0</v>
      </c>
      <c r="X177" s="100">
        <f t="shared" si="65"/>
        <v>0</v>
      </c>
      <c r="Y177" s="100">
        <f t="shared" si="66"/>
        <v>0</v>
      </c>
      <c r="Z177" s="110">
        <f t="shared" si="67"/>
        <v>0</v>
      </c>
      <c r="AA177" s="100">
        <f t="shared" si="68"/>
        <v>0</v>
      </c>
      <c r="AB177" s="100">
        <f t="shared" si="69"/>
        <v>0</v>
      </c>
      <c r="AC177" s="100">
        <f t="shared" si="70"/>
        <v>0</v>
      </c>
      <c r="AD177" s="100">
        <f t="shared" si="71"/>
        <v>0</v>
      </c>
      <c r="AE177" s="100">
        <f t="shared" si="72"/>
        <v>0</v>
      </c>
      <c r="AF177" s="100">
        <f t="shared" si="73"/>
        <v>0</v>
      </c>
      <c r="AG177" s="100">
        <f t="shared" si="74"/>
        <v>0</v>
      </c>
      <c r="AH177" s="100">
        <f t="shared" si="75"/>
        <v>0</v>
      </c>
      <c r="AI177" s="101">
        <f t="shared" si="76"/>
        <v>0</v>
      </c>
      <c r="AJ177" s="101">
        <f t="shared" si="77"/>
        <v>0</v>
      </c>
      <c r="AK177" s="102">
        <f t="shared" si="78"/>
        <v>0</v>
      </c>
      <c r="AL177" s="102">
        <f t="shared" si="79"/>
        <v>0</v>
      </c>
      <c r="AM177" s="53"/>
      <c r="AN177" s="53"/>
      <c r="AO177" s="53"/>
      <c r="AP177" s="53"/>
      <c r="AQ177" s="53"/>
      <c r="AR177" s="53"/>
      <c r="AS177" s="53"/>
      <c r="AT177" s="53"/>
    </row>
    <row r="178" spans="18:46" ht="15">
      <c r="R178" s="98" t="s">
        <v>455</v>
      </c>
      <c r="S178" s="99"/>
      <c r="T178" s="245">
        <v>31</v>
      </c>
      <c r="U178" s="57">
        <f t="shared" si="63"/>
        <v>0</v>
      </c>
      <c r="V178" s="57">
        <f t="shared" si="62"/>
        <v>0</v>
      </c>
      <c r="W178" s="100">
        <f t="shared" si="64"/>
        <v>0</v>
      </c>
      <c r="X178" s="100">
        <f t="shared" si="65"/>
        <v>0</v>
      </c>
      <c r="Y178" s="100">
        <f t="shared" si="66"/>
        <v>0</v>
      </c>
      <c r="Z178" s="110">
        <f t="shared" si="67"/>
        <v>0</v>
      </c>
      <c r="AA178" s="100">
        <f t="shared" si="68"/>
        <v>0</v>
      </c>
      <c r="AB178" s="100">
        <f t="shared" si="69"/>
        <v>0</v>
      </c>
      <c r="AC178" s="100">
        <f t="shared" si="70"/>
        <v>0</v>
      </c>
      <c r="AD178" s="100">
        <f t="shared" si="71"/>
        <v>0</v>
      </c>
      <c r="AE178" s="100">
        <f t="shared" si="72"/>
        <v>0</v>
      </c>
      <c r="AF178" s="100">
        <f t="shared" si="73"/>
        <v>0</v>
      </c>
      <c r="AG178" s="100">
        <f t="shared" si="74"/>
        <v>0</v>
      </c>
      <c r="AH178" s="100">
        <f t="shared" si="75"/>
        <v>0</v>
      </c>
      <c r="AI178" s="101">
        <f t="shared" si="76"/>
        <v>0</v>
      </c>
      <c r="AJ178" s="101">
        <f t="shared" si="77"/>
        <v>0</v>
      </c>
      <c r="AK178" s="102">
        <f t="shared" si="78"/>
        <v>0</v>
      </c>
      <c r="AL178" s="102">
        <f t="shared" si="79"/>
        <v>0</v>
      </c>
      <c r="AM178" s="53"/>
      <c r="AN178" s="53"/>
      <c r="AO178" s="53"/>
      <c r="AP178" s="53"/>
      <c r="AQ178" s="53"/>
      <c r="AR178" s="53"/>
      <c r="AS178" s="53"/>
      <c r="AT178" s="53"/>
    </row>
    <row r="179" spans="18:46" ht="15">
      <c r="R179" s="98" t="s">
        <v>456</v>
      </c>
      <c r="S179" s="99"/>
      <c r="T179" s="245">
        <v>32</v>
      </c>
      <c r="U179" s="57">
        <f t="shared" si="63"/>
        <v>0</v>
      </c>
      <c r="V179" s="57">
        <f t="shared" si="62"/>
        <v>0</v>
      </c>
      <c r="W179" s="100">
        <f t="shared" si="64"/>
        <v>0</v>
      </c>
      <c r="X179" s="100">
        <f t="shared" si="65"/>
        <v>0</v>
      </c>
      <c r="Y179" s="100">
        <f t="shared" si="66"/>
        <v>0</v>
      </c>
      <c r="Z179" s="110">
        <f t="shared" si="67"/>
        <v>0</v>
      </c>
      <c r="AA179" s="100">
        <f t="shared" si="68"/>
        <v>0</v>
      </c>
      <c r="AB179" s="100">
        <f t="shared" si="69"/>
        <v>0</v>
      </c>
      <c r="AC179" s="100">
        <f t="shared" si="70"/>
        <v>0</v>
      </c>
      <c r="AD179" s="100">
        <f t="shared" si="71"/>
        <v>0</v>
      </c>
      <c r="AE179" s="100">
        <f t="shared" si="72"/>
        <v>0</v>
      </c>
      <c r="AF179" s="100">
        <f t="shared" si="73"/>
        <v>0</v>
      </c>
      <c r="AG179" s="100">
        <f t="shared" si="74"/>
        <v>0</v>
      </c>
      <c r="AH179" s="100">
        <f t="shared" si="75"/>
        <v>0</v>
      </c>
      <c r="AI179" s="101">
        <f t="shared" si="76"/>
        <v>0</v>
      </c>
      <c r="AJ179" s="101">
        <f t="shared" si="77"/>
        <v>0</v>
      </c>
      <c r="AK179" s="102">
        <f t="shared" si="78"/>
        <v>0</v>
      </c>
      <c r="AL179" s="102">
        <f t="shared" si="79"/>
        <v>0</v>
      </c>
      <c r="AM179" s="53"/>
      <c r="AN179" s="53"/>
      <c r="AO179" s="53"/>
      <c r="AP179" s="53"/>
      <c r="AQ179" s="53"/>
      <c r="AR179" s="53"/>
      <c r="AS179" s="53"/>
      <c r="AT179" s="53"/>
    </row>
    <row r="180" spans="18:46" ht="15">
      <c r="R180" s="98" t="s">
        <v>457</v>
      </c>
      <c r="S180" s="99"/>
      <c r="T180" s="245">
        <v>33</v>
      </c>
      <c r="U180" s="57">
        <f t="shared" si="63"/>
        <v>0</v>
      </c>
      <c r="V180" s="57">
        <f t="shared" si="62"/>
        <v>0</v>
      </c>
      <c r="W180" s="100">
        <f t="shared" si="64"/>
        <v>0</v>
      </c>
      <c r="X180" s="100">
        <f t="shared" si="65"/>
        <v>0</v>
      </c>
      <c r="Y180" s="100">
        <f t="shared" si="66"/>
        <v>0</v>
      </c>
      <c r="Z180" s="110">
        <f t="shared" si="67"/>
        <v>0</v>
      </c>
      <c r="AA180" s="100">
        <f t="shared" si="68"/>
        <v>0</v>
      </c>
      <c r="AB180" s="100">
        <f t="shared" si="69"/>
        <v>0</v>
      </c>
      <c r="AC180" s="100">
        <f t="shared" si="70"/>
        <v>0</v>
      </c>
      <c r="AD180" s="100">
        <f t="shared" si="71"/>
        <v>0</v>
      </c>
      <c r="AE180" s="100">
        <f t="shared" si="72"/>
        <v>0</v>
      </c>
      <c r="AF180" s="100">
        <f t="shared" si="73"/>
        <v>0</v>
      </c>
      <c r="AG180" s="100">
        <f t="shared" si="74"/>
        <v>0</v>
      </c>
      <c r="AH180" s="100">
        <f t="shared" si="75"/>
        <v>0</v>
      </c>
      <c r="AI180" s="101">
        <f t="shared" si="76"/>
        <v>0</v>
      </c>
      <c r="AJ180" s="101">
        <f t="shared" si="77"/>
        <v>0</v>
      </c>
      <c r="AK180" s="102">
        <f t="shared" si="78"/>
        <v>0</v>
      </c>
      <c r="AL180" s="102">
        <f t="shared" si="79"/>
        <v>0</v>
      </c>
      <c r="AM180" s="53"/>
      <c r="AN180" s="53"/>
      <c r="AO180" s="53"/>
      <c r="AP180" s="53"/>
      <c r="AQ180" s="53"/>
      <c r="AR180" s="53"/>
      <c r="AS180" s="53"/>
      <c r="AT180" s="53"/>
    </row>
    <row r="181" spans="18:46" ht="15">
      <c r="R181" s="98" t="s">
        <v>458</v>
      </c>
      <c r="S181" s="99"/>
      <c r="T181" s="245">
        <v>34</v>
      </c>
      <c r="U181" s="57">
        <f t="shared" si="63"/>
        <v>0</v>
      </c>
      <c r="V181" s="57">
        <f t="shared" si="62"/>
        <v>0</v>
      </c>
      <c r="W181" s="100">
        <f t="shared" si="64"/>
        <v>0</v>
      </c>
      <c r="X181" s="100">
        <f t="shared" si="65"/>
        <v>0</v>
      </c>
      <c r="Y181" s="100">
        <f t="shared" si="66"/>
        <v>0</v>
      </c>
      <c r="Z181" s="110">
        <f t="shared" si="67"/>
        <v>0</v>
      </c>
      <c r="AA181" s="100">
        <f t="shared" si="68"/>
        <v>0</v>
      </c>
      <c r="AB181" s="100">
        <f t="shared" si="69"/>
        <v>0</v>
      </c>
      <c r="AC181" s="100">
        <f t="shared" si="70"/>
        <v>0</v>
      </c>
      <c r="AD181" s="100">
        <f t="shared" si="71"/>
        <v>0</v>
      </c>
      <c r="AE181" s="100">
        <f t="shared" si="72"/>
        <v>0</v>
      </c>
      <c r="AF181" s="100">
        <f t="shared" si="73"/>
        <v>0</v>
      </c>
      <c r="AG181" s="100">
        <f t="shared" si="74"/>
        <v>0</v>
      </c>
      <c r="AH181" s="100">
        <f t="shared" si="75"/>
        <v>0</v>
      </c>
      <c r="AI181" s="101">
        <f t="shared" si="76"/>
        <v>0</v>
      </c>
      <c r="AJ181" s="101">
        <f t="shared" si="77"/>
        <v>0</v>
      </c>
      <c r="AK181" s="102">
        <f t="shared" si="78"/>
        <v>0</v>
      </c>
      <c r="AL181" s="102">
        <f t="shared" si="79"/>
        <v>0</v>
      </c>
      <c r="AM181" s="53"/>
      <c r="AN181" s="53"/>
      <c r="AO181" s="53"/>
      <c r="AP181" s="53"/>
      <c r="AQ181" s="53"/>
      <c r="AR181" s="53"/>
      <c r="AS181" s="53"/>
      <c r="AT181" s="53"/>
    </row>
    <row r="182" spans="18:46" ht="15">
      <c r="R182" s="98" t="s">
        <v>459</v>
      </c>
      <c r="S182" s="99"/>
      <c r="T182" s="245">
        <v>35</v>
      </c>
      <c r="U182" s="57">
        <f t="shared" si="63"/>
        <v>0</v>
      </c>
      <c r="V182" s="57">
        <f t="shared" si="62"/>
        <v>0</v>
      </c>
      <c r="W182" s="100">
        <f t="shared" si="64"/>
        <v>0</v>
      </c>
      <c r="X182" s="100">
        <f t="shared" si="65"/>
        <v>0</v>
      </c>
      <c r="Y182" s="100">
        <f t="shared" si="66"/>
        <v>0</v>
      </c>
      <c r="Z182" s="110">
        <f t="shared" si="67"/>
        <v>0</v>
      </c>
      <c r="AA182" s="100">
        <f t="shared" si="68"/>
        <v>0</v>
      </c>
      <c r="AB182" s="100">
        <f t="shared" si="69"/>
        <v>0</v>
      </c>
      <c r="AC182" s="100">
        <f t="shared" si="70"/>
        <v>0</v>
      </c>
      <c r="AD182" s="100">
        <f t="shared" si="71"/>
        <v>0</v>
      </c>
      <c r="AE182" s="100">
        <f t="shared" si="72"/>
        <v>0</v>
      </c>
      <c r="AF182" s="100">
        <f t="shared" si="73"/>
        <v>0</v>
      </c>
      <c r="AG182" s="100">
        <f t="shared" si="74"/>
        <v>0</v>
      </c>
      <c r="AH182" s="100">
        <f t="shared" si="75"/>
        <v>0</v>
      </c>
      <c r="AI182" s="101">
        <f t="shared" si="76"/>
        <v>0</v>
      </c>
      <c r="AJ182" s="101">
        <f t="shared" si="77"/>
        <v>0</v>
      </c>
      <c r="AK182" s="102">
        <f t="shared" si="78"/>
        <v>0</v>
      </c>
      <c r="AL182" s="102">
        <f t="shared" si="79"/>
        <v>0</v>
      </c>
      <c r="AM182" s="53"/>
      <c r="AN182" s="53"/>
      <c r="AO182" s="53"/>
      <c r="AP182" s="53"/>
      <c r="AQ182" s="53"/>
      <c r="AR182" s="53"/>
      <c r="AS182" s="53"/>
      <c r="AT182" s="53"/>
    </row>
    <row r="183" spans="18:46" ht="15">
      <c r="R183" s="98" t="s">
        <v>460</v>
      </c>
      <c r="S183" s="99"/>
      <c r="T183" s="245">
        <v>36</v>
      </c>
      <c r="U183" s="57">
        <f t="shared" si="63"/>
        <v>0</v>
      </c>
      <c r="V183" s="57">
        <f t="shared" si="62"/>
        <v>0</v>
      </c>
      <c r="W183" s="100">
        <f t="shared" si="64"/>
        <v>0</v>
      </c>
      <c r="X183" s="100">
        <f t="shared" si="65"/>
        <v>0</v>
      </c>
      <c r="Y183" s="100">
        <f t="shared" si="66"/>
        <v>0</v>
      </c>
      <c r="Z183" s="110">
        <f t="shared" si="67"/>
        <v>0</v>
      </c>
      <c r="AA183" s="100">
        <f t="shared" si="68"/>
        <v>0</v>
      </c>
      <c r="AB183" s="100">
        <f t="shared" si="69"/>
        <v>0</v>
      </c>
      <c r="AC183" s="100">
        <f t="shared" si="70"/>
        <v>0</v>
      </c>
      <c r="AD183" s="100">
        <f t="shared" si="71"/>
        <v>0</v>
      </c>
      <c r="AE183" s="100">
        <f t="shared" si="72"/>
        <v>0</v>
      </c>
      <c r="AF183" s="100">
        <f t="shared" si="73"/>
        <v>0</v>
      </c>
      <c r="AG183" s="100">
        <f t="shared" si="74"/>
        <v>0</v>
      </c>
      <c r="AH183" s="100">
        <f t="shared" si="75"/>
        <v>0</v>
      </c>
      <c r="AI183" s="101">
        <f t="shared" si="76"/>
        <v>0</v>
      </c>
      <c r="AJ183" s="101">
        <f t="shared" si="77"/>
        <v>0</v>
      </c>
      <c r="AK183" s="102">
        <f t="shared" si="78"/>
        <v>0</v>
      </c>
      <c r="AL183" s="102">
        <f t="shared" si="79"/>
        <v>0</v>
      </c>
      <c r="AM183" s="53"/>
      <c r="AN183" s="53"/>
      <c r="AO183" s="53"/>
      <c r="AP183" s="53"/>
      <c r="AQ183" s="53"/>
      <c r="AR183" s="53"/>
      <c r="AS183" s="53"/>
      <c r="AT183" s="53"/>
    </row>
    <row r="184" spans="18:46" ht="15">
      <c r="R184" s="98" t="s">
        <v>461</v>
      </c>
      <c r="S184" s="99"/>
      <c r="T184" s="245">
        <v>37</v>
      </c>
      <c r="U184" s="57">
        <f t="shared" si="63"/>
        <v>0</v>
      </c>
      <c r="V184" s="57">
        <f t="shared" si="62"/>
        <v>0</v>
      </c>
      <c r="W184" s="100">
        <f t="shared" si="64"/>
        <v>0</v>
      </c>
      <c r="X184" s="100">
        <f t="shared" si="65"/>
        <v>0</v>
      </c>
      <c r="Y184" s="100">
        <f t="shared" si="66"/>
        <v>0</v>
      </c>
      <c r="Z184" s="110">
        <f t="shared" si="67"/>
        <v>0</v>
      </c>
      <c r="AA184" s="100">
        <f t="shared" si="68"/>
        <v>0</v>
      </c>
      <c r="AB184" s="100">
        <f t="shared" si="69"/>
        <v>0</v>
      </c>
      <c r="AC184" s="100">
        <f t="shared" si="70"/>
        <v>0</v>
      </c>
      <c r="AD184" s="100">
        <f t="shared" si="71"/>
        <v>0</v>
      </c>
      <c r="AE184" s="100">
        <f t="shared" si="72"/>
        <v>0</v>
      </c>
      <c r="AF184" s="100">
        <f t="shared" si="73"/>
        <v>0</v>
      </c>
      <c r="AG184" s="100">
        <f t="shared" si="74"/>
        <v>0</v>
      </c>
      <c r="AH184" s="100">
        <f t="shared" si="75"/>
        <v>0</v>
      </c>
      <c r="AI184" s="101">
        <f t="shared" si="76"/>
        <v>0</v>
      </c>
      <c r="AJ184" s="101">
        <f t="shared" si="77"/>
        <v>0</v>
      </c>
      <c r="AK184" s="102">
        <f t="shared" si="78"/>
        <v>0</v>
      </c>
      <c r="AL184" s="102">
        <f t="shared" si="79"/>
        <v>0</v>
      </c>
      <c r="AM184" s="53"/>
      <c r="AN184" s="53"/>
      <c r="AO184" s="53"/>
      <c r="AP184" s="53"/>
      <c r="AQ184" s="53"/>
      <c r="AR184" s="53"/>
      <c r="AS184" s="53"/>
      <c r="AT184" s="53"/>
    </row>
  </sheetData>
  <sheetProtection password="D594" sheet="1"/>
  <mergeCells count="51">
    <mergeCell ref="R147:S147"/>
    <mergeCell ref="R148:S148"/>
    <mergeCell ref="R149:S149"/>
    <mergeCell ref="R150:S150"/>
    <mergeCell ref="R162:S162"/>
    <mergeCell ref="AI145:AJ145"/>
    <mergeCell ref="AG145:AH145"/>
    <mergeCell ref="AK145:AL145"/>
    <mergeCell ref="AM145:AN145"/>
    <mergeCell ref="AO145:AP145"/>
    <mergeCell ref="AQ145:AR145"/>
    <mergeCell ref="AS145:AT145"/>
    <mergeCell ref="W145:X145"/>
    <mergeCell ref="Y145:Z145"/>
    <mergeCell ref="AA145:AB145"/>
    <mergeCell ref="AC145:AD145"/>
    <mergeCell ref="AE145:AF145"/>
    <mergeCell ref="AP56:AQ56"/>
    <mergeCell ref="AR56:AS56"/>
    <mergeCell ref="R144:S146"/>
    <mergeCell ref="T144:T146"/>
    <mergeCell ref="U144:U146"/>
    <mergeCell ref="V144:V146"/>
    <mergeCell ref="W144:AH144"/>
    <mergeCell ref="AI144:AL144"/>
    <mergeCell ref="AM144:AP144"/>
    <mergeCell ref="AQ144:AT144"/>
    <mergeCell ref="AP55:AS55"/>
    <mergeCell ref="V56:W56"/>
    <mergeCell ref="X56:Y56"/>
    <mergeCell ref="Z56:AA56"/>
    <mergeCell ref="AB56:AC56"/>
    <mergeCell ref="AD56:AE56"/>
    <mergeCell ref="AF56:AG56"/>
    <mergeCell ref="AH56:AI56"/>
    <mergeCell ref="AJ56:AK56"/>
    <mergeCell ref="AL56:AM56"/>
    <mergeCell ref="S55:S57"/>
    <mergeCell ref="T55:T57"/>
    <mergeCell ref="U55:U56"/>
    <mergeCell ref="V55:AG55"/>
    <mergeCell ref="AH55:AK55"/>
    <mergeCell ref="AL55:AO55"/>
    <mergeCell ref="AN56:AO56"/>
    <mergeCell ref="A13:A14"/>
    <mergeCell ref="C13:C14"/>
    <mergeCell ref="D13:G13"/>
    <mergeCell ref="N42:O42"/>
    <mergeCell ref="R55:R57"/>
    <mergeCell ref="B13:B14"/>
    <mergeCell ref="H13:H14"/>
  </mergeCells>
  <dataValidations count="8">
    <dataValidation type="textLength" operator="equal" allowBlank="1" showInputMessage="1" showErrorMessage="1" sqref="C55">
      <formula1>13</formula1>
    </dataValidation>
    <dataValidation type="list" allowBlank="1" showInputMessage="1" showErrorMessage="1" sqref="D15:D54">
      <formula1>szak_orvos</formula1>
    </dataValidation>
    <dataValidation type="list" allowBlank="1" showInputMessage="1" showErrorMessage="1" sqref="E15:E54">
      <formula1>ffv_szemelyzet</formula1>
    </dataValidation>
    <dataValidation type="list" allowBlank="1" showInputMessage="1" showErrorMessage="1" sqref="F15:F54">
      <formula1>asszisztensek</formula1>
    </dataValidation>
    <dataValidation type="list" allowBlank="1" showInputMessage="1" showErrorMessage="1" sqref="G15:G54">
      <formula1>kv_szemelyzet</formula1>
    </dataValidation>
    <dataValidation type="list" allowBlank="1" showInputMessage="1" showErrorMessage="1" sqref="C15:C54">
      <formula1>neme</formula1>
    </dataValidation>
    <dataValidation type="list" allowBlank="1" showInputMessage="1" showErrorMessage="1" sqref="H15:H54">
      <formula1>munkaido</formula1>
    </dataValidation>
    <dataValidation allowBlank="1" showInputMessage="1" showErrorMessage="1" prompt="Kérjük, hogy a születési dátumot »nn.hh.éééé« (nap, hónap, év) formátumban töltsék ki!" sqref="B15:B54"/>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I29"/>
  <sheetViews>
    <sheetView zoomScalePageLayoutView="0" workbookViewId="0" topLeftCell="A1">
      <selection activeCell="I24" sqref="I24"/>
    </sheetView>
  </sheetViews>
  <sheetFormatPr defaultColWidth="9.140625" defaultRowHeight="15"/>
  <cols>
    <col min="1" max="1" width="25.28125" style="40" customWidth="1"/>
    <col min="2" max="7" width="12.7109375" style="40" customWidth="1"/>
    <col min="8" max="8" width="9.7109375" style="40" customWidth="1"/>
    <col min="9" max="16384" width="9.140625" style="40" customWidth="1"/>
  </cols>
  <sheetData>
    <row r="1" spans="1:5" ht="12.75">
      <c r="A1" s="181" t="s">
        <v>638</v>
      </c>
      <c r="B1" s="8"/>
      <c r="C1" s="8"/>
      <c r="D1" s="8"/>
      <c r="E1" s="8"/>
    </row>
    <row r="2" spans="1:5" ht="12.75">
      <c r="A2" s="8"/>
      <c r="B2" s="8"/>
      <c r="C2" s="8"/>
      <c r="D2" s="8"/>
      <c r="E2" s="8"/>
    </row>
    <row r="3" spans="1:5" ht="12.75">
      <c r="A3" s="9" t="s">
        <v>547</v>
      </c>
      <c r="B3" s="26">
        <f>Program!B3</f>
        <v>0</v>
      </c>
      <c r="C3" s="21"/>
      <c r="D3" s="21"/>
      <c r="E3" s="21"/>
    </row>
    <row r="4" spans="1:5" ht="12.75">
      <c r="A4" s="37" t="s">
        <v>657</v>
      </c>
      <c r="B4" s="10">
        <f>Program!B4</f>
      </c>
      <c r="C4" s="21"/>
      <c r="D4" s="21"/>
      <c r="E4" s="21"/>
    </row>
    <row r="5" spans="1:5" ht="12.75">
      <c r="A5" s="9" t="s">
        <v>548</v>
      </c>
      <c r="B5" s="10">
        <f>Program!B5</f>
      </c>
      <c r="C5" s="21"/>
      <c r="D5" s="21"/>
      <c r="E5" s="21"/>
    </row>
    <row r="6" spans="1:5" ht="12.75">
      <c r="A6" s="9" t="s">
        <v>549</v>
      </c>
      <c r="B6" s="10">
        <f>Program!B6</f>
      </c>
      <c r="C6" s="21"/>
      <c r="D6" s="21"/>
      <c r="E6" s="21"/>
    </row>
    <row r="7" spans="1:2" ht="12.75">
      <c r="A7" s="12" t="s">
        <v>129</v>
      </c>
      <c r="B7" s="10">
        <f>Program!B7</f>
      </c>
    </row>
    <row r="8" spans="1:2" ht="12.75">
      <c r="A8" s="12" t="s">
        <v>485</v>
      </c>
      <c r="B8" s="10">
        <f>Program!B8</f>
      </c>
    </row>
    <row r="9" spans="1:2" ht="12.75">
      <c r="A9" s="12" t="s">
        <v>551</v>
      </c>
      <c r="B9" s="10">
        <f>Program!B9</f>
      </c>
    </row>
    <row r="10" spans="1:2" ht="12.75">
      <c r="A10" s="12" t="s">
        <v>550</v>
      </c>
      <c r="B10" s="10">
        <f>Program!B10</f>
      </c>
    </row>
    <row r="13" spans="1:7" ht="12.75">
      <c r="A13" s="15" t="s">
        <v>554</v>
      </c>
      <c r="B13" s="8"/>
      <c r="C13" s="8"/>
      <c r="D13" s="8"/>
      <c r="E13" s="8"/>
      <c r="F13" s="8"/>
      <c r="G13" s="8"/>
    </row>
    <row r="14" spans="1:7" ht="12.75">
      <c r="A14" s="15"/>
      <c r="B14" s="8"/>
      <c r="C14" s="8"/>
      <c r="D14" s="8"/>
      <c r="E14" s="8"/>
      <c r="F14" s="8"/>
      <c r="G14" s="8"/>
    </row>
    <row r="15" spans="1:9" ht="12.75" customHeight="1">
      <c r="A15" s="310" t="s">
        <v>561</v>
      </c>
      <c r="B15" s="306" t="s">
        <v>555</v>
      </c>
      <c r="C15" s="313"/>
      <c r="D15" s="307"/>
      <c r="E15" s="306" t="s">
        <v>556</v>
      </c>
      <c r="F15" s="313"/>
      <c r="G15" s="313"/>
      <c r="H15" s="270" t="s">
        <v>555</v>
      </c>
      <c r="I15" s="270" t="s">
        <v>556</v>
      </c>
    </row>
    <row r="16" spans="1:9" ht="12.75">
      <c r="A16" s="311"/>
      <c r="B16" s="305" t="s">
        <v>1005</v>
      </c>
      <c r="C16" s="306" t="s">
        <v>557</v>
      </c>
      <c r="D16" s="307"/>
      <c r="E16" s="305" t="s">
        <v>1005</v>
      </c>
      <c r="F16" s="306" t="s">
        <v>557</v>
      </c>
      <c r="G16" s="307"/>
      <c r="H16" s="303" t="s">
        <v>1006</v>
      </c>
      <c r="I16" s="303" t="s">
        <v>1006</v>
      </c>
    </row>
    <row r="17" spans="1:9" ht="12.75">
      <c r="A17" s="312"/>
      <c r="B17" s="304"/>
      <c r="C17" s="161" t="s">
        <v>552</v>
      </c>
      <c r="D17" s="161" t="s">
        <v>553</v>
      </c>
      <c r="E17" s="304"/>
      <c r="F17" s="161" t="s">
        <v>552</v>
      </c>
      <c r="G17" s="161" t="s">
        <v>553</v>
      </c>
      <c r="H17" s="304"/>
      <c r="I17" s="304"/>
    </row>
    <row r="18" spans="1:9" ht="12.75">
      <c r="A18" s="147" t="s">
        <v>148</v>
      </c>
      <c r="B18" s="150">
        <v>1</v>
      </c>
      <c r="C18" s="150">
        <v>2</v>
      </c>
      <c r="D18" s="150">
        <v>3</v>
      </c>
      <c r="E18" s="150">
        <v>4</v>
      </c>
      <c r="F18" s="150">
        <v>5</v>
      </c>
      <c r="G18" s="150">
        <v>6</v>
      </c>
      <c r="H18" s="270">
        <v>7</v>
      </c>
      <c r="I18" s="270">
        <v>8</v>
      </c>
    </row>
    <row r="19" spans="1:9" ht="12.75">
      <c r="A19" s="23" t="s">
        <v>558</v>
      </c>
      <c r="B19" s="20"/>
      <c r="C19" s="20"/>
      <c r="D19" s="20"/>
      <c r="E19" s="20"/>
      <c r="F19" s="20"/>
      <c r="G19" s="20"/>
      <c r="H19" s="20"/>
      <c r="I19" s="20"/>
    </row>
    <row r="20" spans="1:7" ht="12.75">
      <c r="A20" s="8"/>
      <c r="B20" s="8"/>
      <c r="C20" s="8"/>
      <c r="D20" s="8"/>
      <c r="E20" s="8"/>
      <c r="F20" s="8"/>
      <c r="G20" s="8"/>
    </row>
    <row r="21" spans="1:7" ht="12.75">
      <c r="A21" s="8"/>
      <c r="B21" s="8"/>
      <c r="C21" s="8"/>
      <c r="D21" s="8"/>
      <c r="E21" s="8"/>
      <c r="F21" s="8"/>
      <c r="G21" s="8"/>
    </row>
    <row r="22" spans="1:7" ht="12.75">
      <c r="A22" s="15" t="s">
        <v>560</v>
      </c>
      <c r="B22" s="22"/>
      <c r="C22" s="22"/>
      <c r="D22" s="22"/>
      <c r="E22" s="22"/>
      <c r="F22" s="22"/>
      <c r="G22" s="22"/>
    </row>
    <row r="23" spans="1:7" ht="12.75">
      <c r="A23" s="15"/>
      <c r="B23" s="22"/>
      <c r="C23" s="22"/>
      <c r="D23" s="22"/>
      <c r="E23" s="22"/>
      <c r="F23" s="22"/>
      <c r="G23" s="22"/>
    </row>
    <row r="24" spans="1:7" ht="12.75" customHeight="1">
      <c r="A24" s="308" t="s">
        <v>562</v>
      </c>
      <c r="B24" s="309" t="s">
        <v>562</v>
      </c>
      <c r="C24" s="309"/>
      <c r="D24" s="309"/>
      <c r="E24" s="309"/>
      <c r="F24" s="309"/>
      <c r="G24" s="309"/>
    </row>
    <row r="25" spans="1:7" ht="12.75">
      <c r="A25" s="308"/>
      <c r="B25" s="308" t="s">
        <v>563</v>
      </c>
      <c r="C25" s="308"/>
      <c r="D25" s="308" t="s">
        <v>564</v>
      </c>
      <c r="E25" s="308"/>
      <c r="F25" s="308" t="s">
        <v>565</v>
      </c>
      <c r="G25" s="308" t="s">
        <v>566</v>
      </c>
    </row>
    <row r="26" spans="1:7" ht="14.25" customHeight="1">
      <c r="A26" s="308"/>
      <c r="B26" s="308" t="s">
        <v>552</v>
      </c>
      <c r="C26" s="159" t="s">
        <v>567</v>
      </c>
      <c r="D26" s="308" t="s">
        <v>552</v>
      </c>
      <c r="E26" s="159" t="s">
        <v>567</v>
      </c>
      <c r="F26" s="308"/>
      <c r="G26" s="308"/>
    </row>
    <row r="27" spans="1:7" ht="12.75" customHeight="1">
      <c r="A27" s="308"/>
      <c r="B27" s="308"/>
      <c r="C27" s="160" t="s">
        <v>568</v>
      </c>
      <c r="D27" s="308"/>
      <c r="E27" s="160" t="s">
        <v>568</v>
      </c>
      <c r="F27" s="308"/>
      <c r="G27" s="308"/>
    </row>
    <row r="28" spans="1:7" ht="12.75">
      <c r="A28" s="149" t="s">
        <v>148</v>
      </c>
      <c r="B28" s="149">
        <v>1</v>
      </c>
      <c r="C28" s="149">
        <v>2</v>
      </c>
      <c r="D28" s="149">
        <v>3</v>
      </c>
      <c r="E28" s="149">
        <v>4</v>
      </c>
      <c r="F28" s="149">
        <v>5</v>
      </c>
      <c r="G28" s="149">
        <v>6</v>
      </c>
    </row>
    <row r="29" spans="1:7" ht="12.75">
      <c r="A29" s="24" t="s">
        <v>559</v>
      </c>
      <c r="B29" s="25"/>
      <c r="C29" s="25"/>
      <c r="D29" s="25"/>
      <c r="E29" s="25"/>
      <c r="F29" s="25"/>
      <c r="G29" s="25"/>
    </row>
  </sheetData>
  <sheetProtection password="D594" sheet="1"/>
  <mergeCells count="17">
    <mergeCell ref="B26:B27"/>
    <mergeCell ref="D26:D27"/>
    <mergeCell ref="A24:A27"/>
    <mergeCell ref="B24:G24"/>
    <mergeCell ref="A15:A17"/>
    <mergeCell ref="B15:D15"/>
    <mergeCell ref="E15:G15"/>
    <mergeCell ref="I16:I17"/>
    <mergeCell ref="B16:B17"/>
    <mergeCell ref="E16:E17"/>
    <mergeCell ref="F16:G16"/>
    <mergeCell ref="B25:C25"/>
    <mergeCell ref="D25:E25"/>
    <mergeCell ref="H16:H17"/>
    <mergeCell ref="C16:D16"/>
    <mergeCell ref="F25:F27"/>
    <mergeCell ref="G25:G27"/>
  </mergeCells>
  <conditionalFormatting sqref="D19">
    <cfRule type="cellIs" priority="4" dxfId="0" operator="greaterThan" stopIfTrue="1">
      <formula>$C$31</formula>
    </cfRule>
  </conditionalFormatting>
  <conditionalFormatting sqref="G19">
    <cfRule type="cellIs" priority="3" dxfId="0" operator="greaterThan" stopIfTrue="1">
      <formula>$F$31</formula>
    </cfRule>
  </conditionalFormatting>
  <conditionalFormatting sqref="C29">
    <cfRule type="cellIs" priority="2" dxfId="0" operator="greaterThan" stopIfTrue="1">
      <formula>$B$40</formula>
    </cfRule>
  </conditionalFormatting>
  <conditionalFormatting sqref="E29">
    <cfRule type="cellIs" priority="1" dxfId="0" operator="greaterThan" stopIfTrue="1">
      <formula>$D$40</formula>
    </cfRule>
  </conditionalFormatting>
  <dataValidations count="1">
    <dataValidation allowBlank="1" showInputMessage="1" showErrorMessage="1" error="Copii sub 1 an &lt;= Total copii" sqref="D19 G19"/>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G19"/>
  <sheetViews>
    <sheetView zoomScalePageLayoutView="0" workbookViewId="0" topLeftCell="A1">
      <selection activeCell="F30" sqref="F30"/>
    </sheetView>
  </sheetViews>
  <sheetFormatPr defaultColWidth="9.140625" defaultRowHeight="15"/>
  <cols>
    <col min="1" max="1" width="14.28125" style="0" customWidth="1"/>
    <col min="2" max="2" width="13.57421875" style="0" customWidth="1"/>
    <col min="3" max="7" width="12.7109375" style="0" customWidth="1"/>
  </cols>
  <sheetData>
    <row r="1" ht="15">
      <c r="A1" s="181" t="s">
        <v>638</v>
      </c>
    </row>
    <row r="2" ht="15">
      <c r="A2" s="38"/>
    </row>
    <row r="3" spans="1:3" ht="15">
      <c r="A3" s="37" t="s">
        <v>547</v>
      </c>
      <c r="C3" s="224">
        <f>Program!B3</f>
        <v>0</v>
      </c>
    </row>
    <row r="4" spans="1:3" ht="15">
      <c r="A4" s="37" t="s">
        <v>657</v>
      </c>
      <c r="C4" s="237">
        <f>Program!B4</f>
      </c>
    </row>
    <row r="5" spans="1:3" ht="15">
      <c r="A5" s="225" t="s">
        <v>682</v>
      </c>
      <c r="C5" s="237">
        <f>Program!B5</f>
      </c>
    </row>
    <row r="6" spans="1:3" ht="15">
      <c r="A6" s="37" t="s">
        <v>549</v>
      </c>
      <c r="C6" s="237">
        <f>Program!B6</f>
      </c>
    </row>
    <row r="7" spans="1:3" ht="15">
      <c r="A7" s="37" t="s">
        <v>129</v>
      </c>
      <c r="C7" s="237">
        <f>Program!B7</f>
      </c>
    </row>
    <row r="8" spans="1:3" ht="15">
      <c r="A8" s="37" t="s">
        <v>485</v>
      </c>
      <c r="C8" s="237">
        <f>Program!B8</f>
      </c>
    </row>
    <row r="9" spans="1:4" ht="15">
      <c r="A9" s="37" t="s">
        <v>658</v>
      </c>
      <c r="C9" s="237">
        <f>Program!B9</f>
      </c>
      <c r="D9" s="256"/>
    </row>
    <row r="10" spans="1:4" ht="15">
      <c r="A10" s="37" t="s">
        <v>659</v>
      </c>
      <c r="C10" s="237">
        <f>Program!B10</f>
      </c>
      <c r="D10" s="256"/>
    </row>
    <row r="12" spans="1:2" ht="15">
      <c r="A12" s="37" t="s">
        <v>675</v>
      </c>
      <c r="B12" s="220" t="s">
        <v>660</v>
      </c>
    </row>
    <row r="13" spans="1:7" ht="25.5">
      <c r="A13" s="219" t="s">
        <v>661</v>
      </c>
      <c r="B13" s="219" t="s">
        <v>662</v>
      </c>
      <c r="C13" s="219" t="s">
        <v>663</v>
      </c>
      <c r="D13" s="219" t="s">
        <v>664</v>
      </c>
      <c r="E13" s="219" t="s">
        <v>665</v>
      </c>
      <c r="F13" s="219" t="s">
        <v>666</v>
      </c>
      <c r="G13" s="219" t="s">
        <v>667</v>
      </c>
    </row>
    <row r="14" spans="1:7" ht="15">
      <c r="A14" s="221"/>
      <c r="B14" s="221"/>
      <c r="C14" s="221"/>
      <c r="D14" s="221"/>
      <c r="E14" s="221"/>
      <c r="F14" s="221"/>
      <c r="G14" s="221"/>
    </row>
    <row r="17" ht="15">
      <c r="A17" s="37" t="s">
        <v>676</v>
      </c>
    </row>
    <row r="18" spans="1:5" ht="25.5">
      <c r="A18" s="222" t="s">
        <v>668</v>
      </c>
      <c r="B18" s="222" t="s">
        <v>669</v>
      </c>
      <c r="C18" s="222" t="s">
        <v>670</v>
      </c>
      <c r="D18" s="222" t="s">
        <v>671</v>
      </c>
      <c r="E18" s="222" t="s">
        <v>672</v>
      </c>
    </row>
    <row r="19" spans="1:5" ht="15">
      <c r="A19" s="223"/>
      <c r="B19" s="223"/>
      <c r="C19" s="223"/>
      <c r="D19" s="223"/>
      <c r="E19" s="223"/>
    </row>
  </sheetData>
  <sheetProtection password="D594" sheet="1"/>
  <dataValidations count="2">
    <dataValidation type="whole" allowBlank="1" showInputMessage="1" showErrorMessage="1" promptTitle="Figyelem" prompt="egész számmal töltik ki ahol szükséges" sqref="A19:E19">
      <formula1>0</formula1>
      <formula2>999999999</formula2>
    </dataValidation>
    <dataValidation errorStyle="information" type="custom" allowBlank="1" showInputMessage="1" showErrorMessage="1" promptTitle="Figyelem" prompt="X - el töltik ki ahol szükséges" error="X - el töltik ki ahol szükséges" sqref="A14:G14">
      <formula1>A14="x"</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L30"/>
  <sheetViews>
    <sheetView zoomScalePageLayoutView="0" workbookViewId="0" topLeftCell="A1">
      <selection activeCell="F13" sqref="F13"/>
    </sheetView>
  </sheetViews>
  <sheetFormatPr defaultColWidth="9.140625" defaultRowHeight="15"/>
  <cols>
    <col min="1" max="1" width="27.57421875" style="40" customWidth="1"/>
    <col min="2" max="12" width="12.7109375" style="40" customWidth="1"/>
    <col min="13" max="16384" width="9.140625" style="40" customWidth="1"/>
  </cols>
  <sheetData>
    <row r="1" spans="1:5" ht="12.75">
      <c r="A1" s="181" t="s">
        <v>638</v>
      </c>
      <c r="B1" s="8"/>
      <c r="C1" s="8"/>
      <c r="D1" s="8"/>
      <c r="E1" s="8"/>
    </row>
    <row r="2" spans="1:5" ht="12.75">
      <c r="A2" s="8"/>
      <c r="B2" s="8"/>
      <c r="C2" s="8"/>
      <c r="D2" s="8"/>
      <c r="E2" s="8"/>
    </row>
    <row r="3" spans="1:5" ht="12.75">
      <c r="A3" s="9" t="s">
        <v>547</v>
      </c>
      <c r="B3" s="26">
        <f>Program!B3</f>
        <v>0</v>
      </c>
      <c r="C3" s="21"/>
      <c r="D3" s="21"/>
      <c r="E3" s="21"/>
    </row>
    <row r="4" spans="1:5" ht="15.75" customHeight="1">
      <c r="A4" s="225" t="s">
        <v>657</v>
      </c>
      <c r="B4" s="10">
        <f>Program!B4</f>
      </c>
      <c r="C4" s="26"/>
      <c r="D4" s="26"/>
      <c r="E4" s="26"/>
    </row>
    <row r="5" spans="1:5" ht="12.75">
      <c r="A5" s="9" t="s">
        <v>548</v>
      </c>
      <c r="B5" s="10">
        <f>Program!B5</f>
      </c>
      <c r="C5" s="21"/>
      <c r="D5" s="21"/>
      <c r="E5" s="21"/>
    </row>
    <row r="6" spans="1:5" ht="12.75">
      <c r="A6" s="9" t="s">
        <v>549</v>
      </c>
      <c r="B6" s="10">
        <f>Program!B6</f>
      </c>
      <c r="C6" s="21"/>
      <c r="D6" s="21"/>
      <c r="E6" s="21"/>
    </row>
    <row r="7" spans="1:2" ht="12.75">
      <c r="A7" s="12" t="s">
        <v>129</v>
      </c>
      <c r="B7" s="10">
        <f>Program!B7</f>
      </c>
    </row>
    <row r="8" spans="1:2" ht="12.75">
      <c r="A8" s="12" t="s">
        <v>485</v>
      </c>
      <c r="B8" s="10">
        <f>Program!B8</f>
      </c>
    </row>
    <row r="9" spans="1:2" ht="12.75">
      <c r="A9" s="12" t="s">
        <v>551</v>
      </c>
      <c r="B9" s="10">
        <f>Program!B9</f>
      </c>
    </row>
    <row r="10" spans="1:2" ht="12.75">
      <c r="A10" s="12" t="s">
        <v>550</v>
      </c>
      <c r="B10" s="10">
        <f>Program!B10</f>
      </c>
    </row>
    <row r="12" ht="12.75">
      <c r="F12" s="27"/>
    </row>
    <row r="13" spans="1:12" ht="15">
      <c r="A13" s="37" t="s">
        <v>677</v>
      </c>
      <c r="F13" s="179" t="s">
        <v>648</v>
      </c>
      <c r="L13" s="27"/>
    </row>
    <row r="14" spans="1:12" ht="12.75">
      <c r="A14" s="37"/>
      <c r="F14" s="27"/>
      <c r="L14" s="27"/>
    </row>
    <row r="15" spans="1:12" ht="25.5" customHeight="1">
      <c r="A15" s="314" t="s">
        <v>569</v>
      </c>
      <c r="B15" s="314" t="s">
        <v>572</v>
      </c>
      <c r="C15" s="314"/>
      <c r="D15" s="317" t="s">
        <v>574</v>
      </c>
      <c r="E15" s="314" t="s">
        <v>575</v>
      </c>
      <c r="F15" s="314"/>
      <c r="G15" s="314"/>
      <c r="H15" s="314"/>
      <c r="I15" s="320" t="s">
        <v>580</v>
      </c>
      <c r="J15" s="314" t="s">
        <v>583</v>
      </c>
      <c r="K15" s="314"/>
      <c r="L15" s="314"/>
    </row>
    <row r="16" spans="1:12" ht="27.75" customHeight="1">
      <c r="A16" s="314"/>
      <c r="B16" s="314" t="s">
        <v>552</v>
      </c>
      <c r="C16" s="314" t="s">
        <v>573</v>
      </c>
      <c r="D16" s="318"/>
      <c r="E16" s="314" t="s">
        <v>655</v>
      </c>
      <c r="F16" s="315" t="s">
        <v>576</v>
      </c>
      <c r="G16" s="315"/>
      <c r="H16" s="314" t="s">
        <v>579</v>
      </c>
      <c r="I16" s="321"/>
      <c r="J16" s="314" t="s">
        <v>584</v>
      </c>
      <c r="K16" s="314" t="s">
        <v>581</v>
      </c>
      <c r="L16" s="314" t="s">
        <v>582</v>
      </c>
    </row>
    <row r="17" spans="1:12" ht="38.25">
      <c r="A17" s="314"/>
      <c r="B17" s="314"/>
      <c r="C17" s="314"/>
      <c r="D17" s="319"/>
      <c r="E17" s="314"/>
      <c r="F17" s="162" t="s">
        <v>577</v>
      </c>
      <c r="G17" s="162" t="s">
        <v>578</v>
      </c>
      <c r="H17" s="314"/>
      <c r="I17" s="322"/>
      <c r="J17" s="314"/>
      <c r="K17" s="314"/>
      <c r="L17" s="314"/>
    </row>
    <row r="18" spans="1:12" ht="12.75">
      <c r="A18" s="152" t="s">
        <v>148</v>
      </c>
      <c r="B18" s="152">
        <v>1</v>
      </c>
      <c r="C18" s="152">
        <v>2</v>
      </c>
      <c r="D18" s="152">
        <v>3</v>
      </c>
      <c r="E18" s="152">
        <v>4</v>
      </c>
      <c r="F18" s="152">
        <v>5</v>
      </c>
      <c r="G18" s="152">
        <v>6</v>
      </c>
      <c r="H18" s="152">
        <v>7</v>
      </c>
      <c r="I18" s="152">
        <v>8</v>
      </c>
      <c r="J18" s="152">
        <v>9</v>
      </c>
      <c r="K18" s="152">
        <v>10</v>
      </c>
      <c r="L18" s="152">
        <v>11</v>
      </c>
    </row>
    <row r="19" spans="1:12" ht="12.75">
      <c r="A19" s="33" t="s">
        <v>570</v>
      </c>
      <c r="B19" s="35"/>
      <c r="C19" s="35"/>
      <c r="D19" s="184">
        <f>E19+F19+G19+H19</f>
        <v>0</v>
      </c>
      <c r="E19" s="35"/>
      <c r="F19" s="35"/>
      <c r="G19" s="35"/>
      <c r="H19" s="35"/>
      <c r="I19" s="35"/>
      <c r="J19" s="35"/>
      <c r="K19" s="35"/>
      <c r="L19" s="35"/>
    </row>
    <row r="20" spans="1:12" ht="12.75">
      <c r="A20" s="33" t="s">
        <v>571</v>
      </c>
      <c r="B20" s="35"/>
      <c r="C20" s="35"/>
      <c r="D20" s="184">
        <f>E20+F20+G20+H20</f>
        <v>0</v>
      </c>
      <c r="E20" s="35"/>
      <c r="F20" s="35"/>
      <c r="G20" s="35"/>
      <c r="H20" s="35"/>
      <c r="I20" s="35"/>
      <c r="J20" s="35"/>
      <c r="K20" s="35"/>
      <c r="L20" s="35"/>
    </row>
    <row r="21" spans="1:12" ht="12.75">
      <c r="A21" s="28"/>
      <c r="B21" s="8"/>
      <c r="C21" s="8"/>
      <c r="D21" s="8"/>
      <c r="E21" s="8"/>
      <c r="F21" s="8"/>
      <c r="G21" s="8"/>
      <c r="H21" s="8"/>
      <c r="I21" s="8"/>
      <c r="J21" s="8"/>
      <c r="K21" s="8"/>
      <c r="L21" s="8"/>
    </row>
    <row r="22" spans="1:12" ht="12.75">
      <c r="A22" s="28"/>
      <c r="B22" s="8"/>
      <c r="C22" s="8"/>
      <c r="D22" s="8"/>
      <c r="E22" s="8"/>
      <c r="F22" s="8"/>
      <c r="G22" s="8"/>
      <c r="H22" s="8"/>
      <c r="I22" s="8"/>
      <c r="J22" s="8"/>
      <c r="K22" s="8"/>
      <c r="L22" s="8"/>
    </row>
    <row r="23" spans="1:12" ht="12.75">
      <c r="A23" s="316" t="s">
        <v>689</v>
      </c>
      <c r="B23" s="316"/>
      <c r="C23" s="316"/>
      <c r="D23" s="316"/>
      <c r="E23" s="316"/>
      <c r="F23" s="316"/>
      <c r="G23" s="316"/>
      <c r="H23" s="316"/>
      <c r="I23" s="316"/>
      <c r="J23" s="316"/>
      <c r="K23" s="316"/>
      <c r="L23" s="29"/>
    </row>
    <row r="24" spans="1:12" ht="12.75">
      <c r="A24" s="153"/>
      <c r="B24" s="153"/>
      <c r="C24" s="153"/>
      <c r="D24" s="153"/>
      <c r="E24" s="153"/>
      <c r="F24" s="153"/>
      <c r="G24" s="153"/>
      <c r="H24" s="153"/>
      <c r="I24" s="153"/>
      <c r="J24" s="153"/>
      <c r="K24" s="153"/>
      <c r="L24" s="29"/>
    </row>
    <row r="25" spans="1:12" ht="15" customHeight="1">
      <c r="A25" s="314" t="s">
        <v>585</v>
      </c>
      <c r="B25" s="314" t="s">
        <v>588</v>
      </c>
      <c r="C25" s="314"/>
      <c r="D25" s="314" t="s">
        <v>590</v>
      </c>
      <c r="E25" s="314"/>
      <c r="F25" s="314"/>
      <c r="G25" s="314"/>
      <c r="H25" s="314" t="s">
        <v>595</v>
      </c>
      <c r="I25" s="314"/>
      <c r="J25" s="314"/>
      <c r="K25" s="30"/>
      <c r="L25" s="29"/>
    </row>
    <row r="26" spans="1:12" ht="12.75">
      <c r="A26" s="314"/>
      <c r="B26" s="314"/>
      <c r="C26" s="314"/>
      <c r="D26" s="314"/>
      <c r="E26" s="314"/>
      <c r="F26" s="314"/>
      <c r="G26" s="314"/>
      <c r="H26" s="314"/>
      <c r="I26" s="314"/>
      <c r="J26" s="314"/>
      <c r="K26" s="30"/>
      <c r="L26" s="29"/>
    </row>
    <row r="27" spans="1:12" ht="38.25">
      <c r="A27" s="314"/>
      <c r="B27" s="151" t="s">
        <v>589</v>
      </c>
      <c r="C27" s="151" t="s">
        <v>154</v>
      </c>
      <c r="D27" s="151" t="s">
        <v>591</v>
      </c>
      <c r="E27" s="151" t="s">
        <v>592</v>
      </c>
      <c r="F27" s="151" t="s">
        <v>594</v>
      </c>
      <c r="G27" s="151" t="s">
        <v>593</v>
      </c>
      <c r="H27" s="151" t="s">
        <v>596</v>
      </c>
      <c r="I27" s="151" t="s">
        <v>597</v>
      </c>
      <c r="J27" s="151" t="s">
        <v>593</v>
      </c>
      <c r="K27" s="30"/>
      <c r="L27" s="31"/>
    </row>
    <row r="28" spans="1:12" ht="12.75">
      <c r="A28" s="152" t="s">
        <v>148</v>
      </c>
      <c r="B28" s="152">
        <v>1</v>
      </c>
      <c r="C28" s="152">
        <v>2</v>
      </c>
      <c r="D28" s="152">
        <v>3</v>
      </c>
      <c r="E28" s="152">
        <v>4</v>
      </c>
      <c r="F28" s="152">
        <v>5</v>
      </c>
      <c r="G28" s="152">
        <v>6</v>
      </c>
      <c r="H28" s="152">
        <v>7</v>
      </c>
      <c r="I28" s="152">
        <v>8</v>
      </c>
      <c r="J28" s="152">
        <v>9</v>
      </c>
      <c r="K28" s="32"/>
      <c r="L28" s="31"/>
    </row>
    <row r="29" spans="1:12" ht="15" customHeight="1">
      <c r="A29" s="34" t="s">
        <v>586</v>
      </c>
      <c r="B29" s="35"/>
      <c r="C29" s="35"/>
      <c r="D29" s="35"/>
      <c r="E29" s="35"/>
      <c r="F29" s="35"/>
      <c r="G29" s="35"/>
      <c r="H29" s="35"/>
      <c r="I29" s="35"/>
      <c r="J29" s="36"/>
      <c r="K29" s="155"/>
      <c r="L29" s="31"/>
    </row>
    <row r="30" spans="1:12" ht="16.5" customHeight="1">
      <c r="A30" s="34" t="s">
        <v>587</v>
      </c>
      <c r="B30" s="35"/>
      <c r="C30" s="35"/>
      <c r="D30" s="35"/>
      <c r="E30" s="35"/>
      <c r="F30" s="35"/>
      <c r="G30" s="35"/>
      <c r="H30" s="35"/>
      <c r="I30" s="35"/>
      <c r="J30" s="36"/>
      <c r="K30" s="155"/>
      <c r="L30" s="31"/>
    </row>
  </sheetData>
  <sheetProtection password="D594" sheet="1"/>
  <mergeCells count="19">
    <mergeCell ref="H25:J26"/>
    <mergeCell ref="A23:K23"/>
    <mergeCell ref="A25:A27"/>
    <mergeCell ref="B25:C26"/>
    <mergeCell ref="D25:G26"/>
    <mergeCell ref="A15:A17"/>
    <mergeCell ref="B15:C15"/>
    <mergeCell ref="D15:D17"/>
    <mergeCell ref="E15:H15"/>
    <mergeCell ref="I15:I17"/>
    <mergeCell ref="J15:L15"/>
    <mergeCell ref="B16:B17"/>
    <mergeCell ref="C16:C17"/>
    <mergeCell ref="E16:E17"/>
    <mergeCell ref="F16:G16"/>
    <mergeCell ref="H16:H17"/>
    <mergeCell ref="J16:J17"/>
    <mergeCell ref="K16:K17"/>
    <mergeCell ref="L16:L17"/>
  </mergeCells>
  <conditionalFormatting sqref="C19">
    <cfRule type="cellIs" priority="2" dxfId="0" operator="greaterThan" stopIfTrue="1">
      <formula>$B$48</formula>
    </cfRule>
  </conditionalFormatting>
  <conditionalFormatting sqref="C20">
    <cfRule type="cellIs" priority="1" dxfId="0" operator="greaterThan" stopIfTrue="1">
      <formula>$B$49</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2" tint="-0.4999699890613556"/>
  </sheetPr>
  <dimension ref="A1:K41"/>
  <sheetViews>
    <sheetView zoomScalePageLayoutView="0" workbookViewId="0" topLeftCell="A4">
      <selection activeCell="B7" sqref="B7"/>
    </sheetView>
  </sheetViews>
  <sheetFormatPr defaultColWidth="9.140625" defaultRowHeight="15"/>
  <cols>
    <col min="1" max="1" width="26.28125" style="38" customWidth="1"/>
    <col min="2" max="3" width="13.7109375" style="38" customWidth="1"/>
    <col min="4" max="4" width="14.57421875" style="38" customWidth="1"/>
    <col min="5" max="7" width="13.7109375" style="38" customWidth="1"/>
    <col min="8" max="16384" width="9.140625" style="38" customWidth="1"/>
  </cols>
  <sheetData>
    <row r="1" ht="15">
      <c r="A1" s="181" t="s">
        <v>638</v>
      </c>
    </row>
    <row r="2" ht="15">
      <c r="A2" s="8"/>
    </row>
    <row r="3" spans="1:2" ht="15">
      <c r="A3" s="9" t="s">
        <v>547</v>
      </c>
      <c r="B3" s="156">
        <f>Program!B3</f>
        <v>0</v>
      </c>
    </row>
    <row r="4" spans="1:2" ht="13.5" customHeight="1">
      <c r="A4" s="225" t="s">
        <v>657</v>
      </c>
      <c r="B4" s="157">
        <f>Program!B4</f>
      </c>
    </row>
    <row r="5" spans="1:2" ht="15">
      <c r="A5" s="9" t="s">
        <v>548</v>
      </c>
      <c r="B5" s="157">
        <f>Program!B5</f>
      </c>
    </row>
    <row r="6" spans="1:2" ht="15">
      <c r="A6" s="9" t="s">
        <v>549</v>
      </c>
      <c r="B6" s="157">
        <f>Program!B6</f>
      </c>
    </row>
    <row r="7" spans="1:2" ht="15">
      <c r="A7" s="12" t="s">
        <v>129</v>
      </c>
      <c r="B7" s="157">
        <f>Program!B7</f>
      </c>
    </row>
    <row r="8" spans="1:2" ht="15">
      <c r="A8" s="12" t="s">
        <v>485</v>
      </c>
      <c r="B8" s="157">
        <f>Program!B8</f>
      </c>
    </row>
    <row r="9" spans="1:2" ht="15">
      <c r="A9" s="12" t="s">
        <v>551</v>
      </c>
      <c r="B9" s="157">
        <f>Program!B9</f>
      </c>
    </row>
    <row r="10" spans="1:2" ht="15">
      <c r="A10" s="12" t="s">
        <v>550</v>
      </c>
      <c r="B10" s="157">
        <f>Program!B10</f>
      </c>
    </row>
    <row r="11" ht="15">
      <c r="A11" s="128"/>
    </row>
    <row r="13" spans="1:8" ht="15">
      <c r="A13" s="12" t="s">
        <v>678</v>
      </c>
      <c r="B13" s="8"/>
      <c r="C13" s="8"/>
      <c r="D13" s="8"/>
      <c r="E13" s="8"/>
      <c r="F13" s="8"/>
      <c r="G13" s="8"/>
      <c r="H13" s="8"/>
    </row>
    <row r="14" spans="1:8" ht="15">
      <c r="A14" s="12"/>
      <c r="B14" s="8"/>
      <c r="C14" s="8"/>
      <c r="D14" s="8"/>
      <c r="E14" s="8"/>
      <c r="F14" s="8"/>
      <c r="G14" s="8"/>
      <c r="H14" s="8"/>
    </row>
    <row r="15" spans="1:8" ht="15" customHeight="1">
      <c r="A15" s="308" t="s">
        <v>585</v>
      </c>
      <c r="B15" s="308" t="s">
        <v>598</v>
      </c>
      <c r="C15" s="308"/>
      <c r="D15" s="308"/>
      <c r="E15" s="308"/>
      <c r="F15" s="308" t="s">
        <v>603</v>
      </c>
      <c r="G15" s="308"/>
      <c r="H15" s="8"/>
    </row>
    <row r="16" spans="1:8" ht="15">
      <c r="A16" s="308"/>
      <c r="B16" s="308"/>
      <c r="C16" s="308"/>
      <c r="D16" s="308"/>
      <c r="E16" s="308"/>
      <c r="F16" s="308"/>
      <c r="G16" s="308"/>
      <c r="H16" s="8"/>
    </row>
    <row r="17" spans="1:8" ht="51">
      <c r="A17" s="308"/>
      <c r="B17" s="148" t="s">
        <v>599</v>
      </c>
      <c r="C17" s="148" t="s">
        <v>600</v>
      </c>
      <c r="D17" s="148" t="s">
        <v>601</v>
      </c>
      <c r="E17" s="148" t="s">
        <v>602</v>
      </c>
      <c r="F17" s="148" t="s">
        <v>604</v>
      </c>
      <c r="G17" s="148" t="s">
        <v>605</v>
      </c>
      <c r="H17" s="8"/>
    </row>
    <row r="18" spans="1:8" ht="15">
      <c r="A18" s="148" t="s">
        <v>148</v>
      </c>
      <c r="B18" s="148">
        <v>1</v>
      </c>
      <c r="C18" s="148">
        <v>2</v>
      </c>
      <c r="D18" s="148">
        <v>3</v>
      </c>
      <c r="E18" s="148">
        <v>4</v>
      </c>
      <c r="F18" s="147">
        <v>5</v>
      </c>
      <c r="G18" s="147">
        <v>6</v>
      </c>
      <c r="H18" s="8"/>
    </row>
    <row r="19" spans="1:8" ht="15">
      <c r="A19" s="24" t="s">
        <v>552</v>
      </c>
      <c r="B19" s="184">
        <f aca="true" t="shared" si="0" ref="B19:G19">B20+B21+B22+B23</f>
        <v>0</v>
      </c>
      <c r="C19" s="184">
        <f t="shared" si="0"/>
        <v>0</v>
      </c>
      <c r="D19" s="184">
        <f t="shared" si="0"/>
        <v>0</v>
      </c>
      <c r="E19" s="184">
        <f t="shared" si="0"/>
        <v>0</v>
      </c>
      <c r="F19" s="184">
        <f t="shared" si="0"/>
        <v>0</v>
      </c>
      <c r="G19" s="184">
        <f t="shared" si="0"/>
        <v>0</v>
      </c>
      <c r="H19" s="8"/>
    </row>
    <row r="20" spans="1:8" ht="15">
      <c r="A20" s="23" t="s">
        <v>606</v>
      </c>
      <c r="B20" s="20"/>
      <c r="C20" s="20"/>
      <c r="D20" s="20"/>
      <c r="E20" s="20"/>
      <c r="F20" s="20"/>
      <c r="G20" s="20"/>
      <c r="H20" s="8"/>
    </row>
    <row r="21" spans="1:8" ht="15">
      <c r="A21" s="23" t="s">
        <v>607</v>
      </c>
      <c r="B21" s="20"/>
      <c r="C21" s="20"/>
      <c r="D21" s="20"/>
      <c r="E21" s="20"/>
      <c r="F21" s="20"/>
      <c r="G21" s="20"/>
      <c r="H21" s="8"/>
    </row>
    <row r="22" spans="1:8" ht="15">
      <c r="A22" s="23" t="s">
        <v>608</v>
      </c>
      <c r="B22" s="20"/>
      <c r="C22" s="20"/>
      <c r="D22" s="20"/>
      <c r="E22" s="20"/>
      <c r="F22" s="20"/>
      <c r="G22" s="20"/>
      <c r="H22" s="8"/>
    </row>
    <row r="23" spans="1:11" ht="15">
      <c r="A23" s="23" t="s">
        <v>609</v>
      </c>
      <c r="B23" s="20"/>
      <c r="C23" s="20"/>
      <c r="D23" s="20"/>
      <c r="E23" s="20"/>
      <c r="F23" s="20"/>
      <c r="G23" s="20"/>
      <c r="H23" s="8"/>
      <c r="I23" s="8"/>
      <c r="J23" s="8"/>
      <c r="K23" s="8"/>
    </row>
    <row r="24" spans="1:11" ht="15">
      <c r="A24" s="8"/>
      <c r="B24" s="8"/>
      <c r="C24" s="8"/>
      <c r="D24" s="8"/>
      <c r="E24" s="8"/>
      <c r="F24" s="8"/>
      <c r="G24" s="8"/>
      <c r="H24" s="8"/>
      <c r="I24" s="8"/>
      <c r="J24" s="8"/>
      <c r="K24" s="8"/>
    </row>
    <row r="25" spans="1:11" ht="15">
      <c r="A25" s="12" t="s">
        <v>679</v>
      </c>
      <c r="B25" s="129"/>
      <c r="C25" s="129"/>
      <c r="D25" s="129"/>
      <c r="E25" s="129"/>
      <c r="F25" s="8"/>
      <c r="G25" s="8"/>
      <c r="H25" s="8"/>
      <c r="I25" s="8"/>
      <c r="J25" s="8"/>
      <c r="K25" s="8"/>
    </row>
    <row r="26" spans="1:11" ht="15">
      <c r="A26" s="12"/>
      <c r="B26" s="129"/>
      <c r="C26" s="129"/>
      <c r="D26" s="129"/>
      <c r="E26" s="129"/>
      <c r="F26" s="8"/>
      <c r="G26" s="8"/>
      <c r="H26" s="8"/>
      <c r="I26" s="8"/>
      <c r="J26" s="8"/>
      <c r="K26" s="8"/>
    </row>
    <row r="27" spans="1:11" ht="15" customHeight="1">
      <c r="A27" s="308" t="s">
        <v>585</v>
      </c>
      <c r="B27" s="308" t="s">
        <v>610</v>
      </c>
      <c r="C27" s="308" t="s">
        <v>611</v>
      </c>
      <c r="D27" s="308" t="s">
        <v>613</v>
      </c>
      <c r="E27" s="308" t="s">
        <v>612</v>
      </c>
      <c r="F27" s="8"/>
      <c r="G27" s="8"/>
      <c r="H27" s="8"/>
      <c r="I27" s="8"/>
      <c r="J27" s="8"/>
      <c r="K27" s="8"/>
    </row>
    <row r="28" spans="1:11" ht="59.25" customHeight="1">
      <c r="A28" s="308"/>
      <c r="B28" s="308"/>
      <c r="C28" s="308"/>
      <c r="D28" s="308"/>
      <c r="E28" s="308"/>
      <c r="F28" s="8"/>
      <c r="G28" s="8"/>
      <c r="H28" s="8"/>
      <c r="I28" s="8"/>
      <c r="J28" s="8"/>
      <c r="K28" s="8"/>
    </row>
    <row r="29" spans="1:11" ht="15">
      <c r="A29" s="149" t="s">
        <v>148</v>
      </c>
      <c r="B29" s="149">
        <v>1</v>
      </c>
      <c r="C29" s="149">
        <v>2</v>
      </c>
      <c r="D29" s="149">
        <v>3</v>
      </c>
      <c r="E29" s="149">
        <v>4</v>
      </c>
      <c r="F29" s="8"/>
      <c r="G29" s="8"/>
      <c r="H29" s="8"/>
      <c r="I29" s="8"/>
      <c r="J29" s="8"/>
      <c r="K29" s="8"/>
    </row>
    <row r="30" spans="1:11" ht="15">
      <c r="A30" s="127" t="s">
        <v>552</v>
      </c>
      <c r="B30" s="25"/>
      <c r="C30" s="25"/>
      <c r="D30" s="25"/>
      <c r="E30" s="25"/>
      <c r="F30" s="8"/>
      <c r="G30" s="8"/>
      <c r="H30" s="8"/>
      <c r="I30" s="8"/>
      <c r="J30" s="8"/>
      <c r="K30" s="8"/>
    </row>
    <row r="32" spans="1:2" ht="15">
      <c r="A32" s="12" t="s">
        <v>680</v>
      </c>
      <c r="B32" s="8"/>
    </row>
    <row r="33" spans="1:2" ht="15">
      <c r="A33" s="12"/>
      <c r="B33" s="8"/>
    </row>
    <row r="34" spans="1:2" ht="15">
      <c r="A34" s="308" t="s">
        <v>585</v>
      </c>
      <c r="B34" s="308" t="s">
        <v>552</v>
      </c>
    </row>
    <row r="35" spans="1:2" ht="15">
      <c r="A35" s="308"/>
      <c r="B35" s="308"/>
    </row>
    <row r="36" spans="1:2" ht="15">
      <c r="A36" s="148" t="s">
        <v>148</v>
      </c>
      <c r="B36" s="148">
        <v>1</v>
      </c>
    </row>
    <row r="37" spans="1:2" ht="15">
      <c r="A37" s="24" t="s">
        <v>614</v>
      </c>
      <c r="B37" s="20"/>
    </row>
    <row r="38" spans="1:2" ht="15">
      <c r="A38" s="23" t="s">
        <v>615</v>
      </c>
      <c r="B38" s="20"/>
    </row>
    <row r="39" spans="1:2" ht="15">
      <c r="A39" s="23" t="s">
        <v>616</v>
      </c>
      <c r="B39" s="20"/>
    </row>
    <row r="40" spans="1:2" ht="15">
      <c r="A40" s="23" t="s">
        <v>617</v>
      </c>
      <c r="B40" s="20"/>
    </row>
    <row r="41" spans="1:2" ht="15">
      <c r="A41" s="23" t="s">
        <v>618</v>
      </c>
      <c r="B41" s="20"/>
    </row>
  </sheetData>
  <sheetProtection password="D594" sheet="1"/>
  <mergeCells count="10">
    <mergeCell ref="F15:G16"/>
    <mergeCell ref="A34:A35"/>
    <mergeCell ref="B34:B35"/>
    <mergeCell ref="A27:A28"/>
    <mergeCell ref="B27:B28"/>
    <mergeCell ref="C27:C28"/>
    <mergeCell ref="D27:D28"/>
    <mergeCell ref="E27:E28"/>
    <mergeCell ref="A15:A17"/>
    <mergeCell ref="B15:E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I40"/>
  <sheetViews>
    <sheetView zoomScalePageLayoutView="0" workbookViewId="0" topLeftCell="A1">
      <selection activeCell="E35" sqref="E35"/>
    </sheetView>
  </sheetViews>
  <sheetFormatPr defaultColWidth="9.140625" defaultRowHeight="15"/>
  <cols>
    <col min="1" max="1" width="26.140625" style="38" customWidth="1"/>
    <col min="2" max="6" width="17.7109375" style="38" customWidth="1"/>
    <col min="7" max="7" width="19.8515625" style="38" customWidth="1"/>
    <col min="8" max="8" width="19.28125" style="38" customWidth="1"/>
    <col min="9" max="16384" width="9.140625" style="38" customWidth="1"/>
  </cols>
  <sheetData>
    <row r="1" ht="15">
      <c r="A1" s="181" t="s">
        <v>638</v>
      </c>
    </row>
    <row r="3" spans="1:4" ht="15">
      <c r="A3" s="9" t="s">
        <v>547</v>
      </c>
      <c r="B3" s="130">
        <f>Program!B3</f>
        <v>0</v>
      </c>
      <c r="C3" s="37"/>
      <c r="D3" s="39"/>
    </row>
    <row r="4" spans="1:4" ht="16.5" customHeight="1">
      <c r="A4" s="225" t="s">
        <v>657</v>
      </c>
      <c r="B4" s="131">
        <f>Program!B4</f>
      </c>
      <c r="C4" s="37"/>
      <c r="D4" s="113"/>
    </row>
    <row r="5" spans="1:4" ht="15">
      <c r="A5" s="9" t="s">
        <v>548</v>
      </c>
      <c r="B5" s="131">
        <f>Program!B5</f>
      </c>
      <c r="C5" s="37"/>
      <c r="D5" s="114"/>
    </row>
    <row r="6" spans="1:4" ht="15">
      <c r="A6" s="9" t="s">
        <v>549</v>
      </c>
      <c r="B6" s="131">
        <f>Program!B6</f>
      </c>
      <c r="C6" s="37"/>
      <c r="D6" s="114"/>
    </row>
    <row r="7" spans="1:4" ht="15">
      <c r="A7" s="12" t="s">
        <v>129</v>
      </c>
      <c r="B7" s="131">
        <f>Program!B7</f>
      </c>
      <c r="C7" s="37"/>
      <c r="D7" s="115"/>
    </row>
    <row r="8" spans="1:2" ht="15">
      <c r="A8" s="12" t="s">
        <v>485</v>
      </c>
      <c r="B8" s="131">
        <f>Program!B8</f>
      </c>
    </row>
    <row r="9" spans="1:2" ht="15">
      <c r="A9" s="12" t="s">
        <v>551</v>
      </c>
      <c r="B9" s="131">
        <f>Program!B9</f>
      </c>
    </row>
    <row r="10" spans="1:2" ht="15">
      <c r="A10" s="12" t="s">
        <v>550</v>
      </c>
      <c r="B10" s="131">
        <f>Program!B10</f>
      </c>
    </row>
    <row r="11" ht="15">
      <c r="A11" s="12"/>
    </row>
    <row r="12" spans="1:9" ht="15">
      <c r="A12" s="116" t="s">
        <v>1101</v>
      </c>
      <c r="E12" s="41"/>
      <c r="F12" s="117"/>
      <c r="G12" s="117"/>
      <c r="H12" s="118"/>
      <c r="I12" s="228" t="s">
        <v>623</v>
      </c>
    </row>
    <row r="13" spans="1:9" ht="15">
      <c r="A13" s="116"/>
      <c r="E13" s="41"/>
      <c r="F13" s="117"/>
      <c r="G13" s="117"/>
      <c r="H13" s="118"/>
      <c r="I13" s="119"/>
    </row>
    <row r="14" spans="1:8" ht="37.5" customHeight="1">
      <c r="A14" s="308" t="s">
        <v>619</v>
      </c>
      <c r="B14" s="308" t="s">
        <v>653</v>
      </c>
      <c r="C14" s="323" t="s">
        <v>654</v>
      </c>
      <c r="D14" s="324"/>
      <c r="E14" s="324"/>
      <c r="F14" s="325"/>
      <c r="G14" s="326" t="s">
        <v>652</v>
      </c>
      <c r="H14" s="327"/>
    </row>
    <row r="15" spans="1:8" ht="15" customHeight="1">
      <c r="A15" s="308"/>
      <c r="B15" s="308"/>
      <c r="C15" s="308" t="s">
        <v>673</v>
      </c>
      <c r="D15" s="328" t="s">
        <v>674</v>
      </c>
      <c r="E15" s="328"/>
      <c r="F15" s="328"/>
      <c r="G15" s="308" t="s">
        <v>552</v>
      </c>
      <c r="H15" s="308" t="s">
        <v>622</v>
      </c>
    </row>
    <row r="16" spans="1:8" ht="15">
      <c r="A16" s="308"/>
      <c r="B16" s="308"/>
      <c r="C16" s="308"/>
      <c r="D16" s="329" t="s">
        <v>552</v>
      </c>
      <c r="E16" s="329" t="s">
        <v>575</v>
      </c>
      <c r="F16" s="329"/>
      <c r="G16" s="308"/>
      <c r="H16" s="308"/>
    </row>
    <row r="17" spans="1:8" ht="36" customHeight="1">
      <c r="A17" s="308"/>
      <c r="B17" s="308"/>
      <c r="C17" s="308"/>
      <c r="D17" s="329"/>
      <c r="E17" s="148" t="s">
        <v>620</v>
      </c>
      <c r="F17" s="147" t="s">
        <v>621</v>
      </c>
      <c r="G17" s="308"/>
      <c r="H17" s="308"/>
    </row>
    <row r="18" spans="1:8" ht="15">
      <c r="A18" s="150" t="s">
        <v>474</v>
      </c>
      <c r="B18" s="150" t="s">
        <v>475</v>
      </c>
      <c r="C18" s="150">
        <v>3</v>
      </c>
      <c r="D18" s="150">
        <v>4</v>
      </c>
      <c r="E18" s="150">
        <v>5</v>
      </c>
      <c r="F18" s="150">
        <v>6</v>
      </c>
      <c r="G18" s="150">
        <v>7</v>
      </c>
      <c r="H18" s="150">
        <v>8</v>
      </c>
    </row>
    <row r="19" spans="1:8" ht="15">
      <c r="A19" s="231">
        <f>B19+G19</f>
        <v>0</v>
      </c>
      <c r="B19" s="231">
        <f>C19+D19</f>
        <v>0</v>
      </c>
      <c r="C19" s="230"/>
      <c r="D19" s="230"/>
      <c r="E19" s="230"/>
      <c r="F19" s="229"/>
      <c r="G19" s="229"/>
      <c r="H19" s="230"/>
    </row>
    <row r="20" spans="5:9" ht="15">
      <c r="E20" s="41"/>
      <c r="F20" s="120"/>
      <c r="G20" s="120"/>
      <c r="H20" s="41"/>
      <c r="I20" s="41"/>
    </row>
    <row r="21" spans="5:9" ht="15">
      <c r="E21" s="41"/>
      <c r="F21" s="120"/>
      <c r="G21" s="120"/>
      <c r="H21" s="41"/>
      <c r="I21" s="41"/>
    </row>
    <row r="22" spans="1:9" ht="15">
      <c r="A22" s="116" t="s">
        <v>1102</v>
      </c>
      <c r="E22" s="41"/>
      <c r="F22" s="120"/>
      <c r="H22" s="227" t="s">
        <v>623</v>
      </c>
      <c r="I22" s="41"/>
    </row>
    <row r="23" spans="1:9" ht="15">
      <c r="A23" s="116"/>
      <c r="E23" s="41"/>
      <c r="F23" s="120"/>
      <c r="H23" s="121"/>
      <c r="I23" s="41"/>
    </row>
    <row r="24" spans="1:9" ht="15" customHeight="1">
      <c r="A24" s="330" t="s">
        <v>624</v>
      </c>
      <c r="B24" s="283" t="s">
        <v>625</v>
      </c>
      <c r="C24" s="283" t="s">
        <v>626</v>
      </c>
      <c r="D24" s="287" t="s">
        <v>627</v>
      </c>
      <c r="E24" s="287" t="s">
        <v>628</v>
      </c>
      <c r="F24" s="331" t="s">
        <v>629</v>
      </c>
      <c r="G24" s="331"/>
      <c r="H24" s="52"/>
      <c r="I24" s="52"/>
    </row>
    <row r="25" spans="1:9" ht="15" customHeight="1">
      <c r="A25" s="331"/>
      <c r="B25" s="283"/>
      <c r="C25" s="283"/>
      <c r="D25" s="332"/>
      <c r="E25" s="332"/>
      <c r="F25" s="283" t="s">
        <v>630</v>
      </c>
      <c r="G25" s="283" t="s">
        <v>631</v>
      </c>
      <c r="H25" s="296"/>
      <c r="I25" s="296"/>
    </row>
    <row r="26" spans="1:9" ht="15">
      <c r="A26" s="331"/>
      <c r="B26" s="283"/>
      <c r="C26" s="283"/>
      <c r="D26" s="332"/>
      <c r="E26" s="332"/>
      <c r="F26" s="283"/>
      <c r="G26" s="283"/>
      <c r="H26" s="296"/>
      <c r="I26" s="296"/>
    </row>
    <row r="27" spans="1:9" ht="15">
      <c r="A27" s="331"/>
      <c r="B27" s="283"/>
      <c r="C27" s="283"/>
      <c r="D27" s="288"/>
      <c r="E27" s="288"/>
      <c r="F27" s="283"/>
      <c r="G27" s="283"/>
      <c r="H27" s="296"/>
      <c r="I27" s="296"/>
    </row>
    <row r="28" spans="1:9" ht="15.75" thickBot="1">
      <c r="A28" s="122" t="s">
        <v>484</v>
      </c>
      <c r="B28" s="123">
        <v>2</v>
      </c>
      <c r="C28" s="123">
        <v>3</v>
      </c>
      <c r="D28" s="123">
        <v>4</v>
      </c>
      <c r="E28" s="123">
        <v>5</v>
      </c>
      <c r="F28" s="123">
        <v>6</v>
      </c>
      <c r="G28" s="123">
        <v>7</v>
      </c>
      <c r="H28" s="124"/>
      <c r="I28" s="124"/>
    </row>
    <row r="29" spans="1:9" ht="16.5" thickBot="1" thickTop="1">
      <c r="A29" s="231">
        <f>B29+C29+D29+E29+F29</f>
        <v>0</v>
      </c>
      <c r="B29" s="230"/>
      <c r="C29" s="230"/>
      <c r="D29" s="230"/>
      <c r="E29" s="230"/>
      <c r="F29" s="230"/>
      <c r="G29" s="230"/>
      <c r="H29" s="125"/>
      <c r="I29" s="126" t="b">
        <f>A29=B19</f>
        <v>1</v>
      </c>
    </row>
    <row r="30" ht="15.75" thickTop="1"/>
    <row r="31" ht="15">
      <c r="A31" s="257" t="s">
        <v>1103</v>
      </c>
    </row>
    <row r="32" spans="1:8" ht="15">
      <c r="A32" s="180"/>
      <c r="B32" s="180"/>
      <c r="C32" s="180"/>
      <c r="D32" s="180"/>
      <c r="E32" s="180"/>
      <c r="F32" s="180"/>
      <c r="G32" s="180"/>
      <c r="H32" s="180"/>
    </row>
    <row r="33" spans="1:8" ht="18.75" customHeight="1">
      <c r="A33" s="180"/>
      <c r="B33" s="180"/>
      <c r="C33" s="180"/>
      <c r="D33" s="180"/>
      <c r="E33" s="180"/>
      <c r="F33" s="180"/>
      <c r="G33" s="180"/>
      <c r="H33" s="180"/>
    </row>
    <row r="34" spans="1:8" ht="13.5" customHeight="1">
      <c r="A34" s="180"/>
      <c r="B34" s="180"/>
      <c r="C34" s="180"/>
      <c r="D34" s="180"/>
      <c r="E34" s="180"/>
      <c r="F34" s="180"/>
      <c r="G34" s="180"/>
      <c r="H34" s="180"/>
    </row>
    <row r="35" spans="1:8" ht="12.75" customHeight="1">
      <c r="A35" s="180"/>
      <c r="B35" s="180"/>
      <c r="C35" s="180"/>
      <c r="D35" s="180"/>
      <c r="E35" s="180"/>
      <c r="F35" s="180"/>
      <c r="G35" s="180"/>
      <c r="H35" s="180"/>
    </row>
    <row r="36" spans="1:8" ht="12.75" customHeight="1">
      <c r="A36" s="180"/>
      <c r="B36" s="180"/>
      <c r="C36" s="180"/>
      <c r="D36" s="180"/>
      <c r="E36" s="180"/>
      <c r="F36" s="180"/>
      <c r="G36" s="180"/>
      <c r="H36" s="180"/>
    </row>
    <row r="37" spans="1:8" ht="12.75" customHeight="1">
      <c r="A37" s="180"/>
      <c r="B37" s="180"/>
      <c r="C37" s="180"/>
      <c r="D37" s="180"/>
      <c r="E37" s="180"/>
      <c r="F37" s="180"/>
      <c r="G37" s="180"/>
      <c r="H37" s="180"/>
    </row>
    <row r="38" spans="1:8" ht="15.75" customHeight="1">
      <c r="A38" s="180"/>
      <c r="B38" s="180"/>
      <c r="C38" s="180"/>
      <c r="D38" s="180"/>
      <c r="E38" s="180"/>
      <c r="F38" s="180"/>
      <c r="G38" s="180"/>
      <c r="H38" s="180"/>
    </row>
    <row r="39" spans="1:8" ht="16.5" customHeight="1">
      <c r="A39" s="180"/>
      <c r="B39" s="180"/>
      <c r="C39" s="180"/>
      <c r="D39" s="180"/>
      <c r="E39" s="180"/>
      <c r="F39" s="180"/>
      <c r="G39" s="180"/>
      <c r="H39" s="180"/>
    </row>
    <row r="40" spans="1:8" ht="15">
      <c r="A40" s="180"/>
      <c r="B40" s="180"/>
      <c r="C40" s="180"/>
      <c r="D40" s="180"/>
      <c r="E40" s="180"/>
      <c r="F40" s="180"/>
      <c r="G40" s="180"/>
      <c r="H40" s="180"/>
    </row>
  </sheetData>
  <sheetProtection password="D594" sheet="1"/>
  <mergeCells count="20">
    <mergeCell ref="H25:H27"/>
    <mergeCell ref="I25:I27"/>
    <mergeCell ref="A24:A27"/>
    <mergeCell ref="B24:B27"/>
    <mergeCell ref="C24:C27"/>
    <mergeCell ref="D24:D27"/>
    <mergeCell ref="E24:E27"/>
    <mergeCell ref="F24:G24"/>
    <mergeCell ref="F25:F27"/>
    <mergeCell ref="G25:G27"/>
    <mergeCell ref="A14:A17"/>
    <mergeCell ref="B14:B17"/>
    <mergeCell ref="C14:F14"/>
    <mergeCell ref="G14:H14"/>
    <mergeCell ref="C15:C17"/>
    <mergeCell ref="D15:F15"/>
    <mergeCell ref="G15:G17"/>
    <mergeCell ref="H15:H17"/>
    <mergeCell ref="D16:D17"/>
    <mergeCell ref="E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ASOP Covasna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dc:creator>
  <cp:keywords/>
  <dc:description/>
  <cp:lastModifiedBy>Ferencz Edith</cp:lastModifiedBy>
  <cp:lastPrinted>2009-11-19T12:28:59Z</cp:lastPrinted>
  <dcterms:created xsi:type="dcterms:W3CDTF">2009-11-17T10:29:20Z</dcterms:created>
  <dcterms:modified xsi:type="dcterms:W3CDTF">2024-01-04T10:29:26Z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